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_vykaz_vymer\"/>
    </mc:Choice>
  </mc:AlternateContent>
  <bookViews>
    <workbookView xWindow="0" yWindow="0" windowWidth="28800" windowHeight="14100"/>
  </bookViews>
  <sheets>
    <sheet name="101.2 - SO101.2 - hromadn..." sheetId="1" r:id="rId1"/>
  </sheets>
  <definedNames>
    <definedName name="_xlnm._FilterDatabase" localSheetId="0" hidden="1">'101.2 - SO101.2 - hromadn...'!$C$133:$K$542</definedName>
    <definedName name="_xlnm.Print_Titles" localSheetId="0">'101.2 - SO101.2 - hromadn...'!$133:$133</definedName>
    <definedName name="_xlnm.Print_Area" localSheetId="0">'101.2 - SO101.2 - hromadn...'!$C$4:$J$76,'101.2 - SO101.2 - hromadn...'!$C$82:$J$115,'101.2 - SO101.2 - hromadn...'!$C$121:$K$542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539" i="1" l="1"/>
  <c r="BI539" i="1"/>
  <c r="BH539" i="1"/>
  <c r="BG539" i="1"/>
  <c r="BF539" i="1"/>
  <c r="T539" i="1"/>
  <c r="R539" i="1"/>
  <c r="R534" i="1" s="1"/>
  <c r="P539" i="1"/>
  <c r="P534" i="1" s="1"/>
  <c r="J539" i="1"/>
  <c r="BE539" i="1" s="1"/>
  <c r="BK535" i="1"/>
  <c r="BI535" i="1"/>
  <c r="BH535" i="1"/>
  <c r="BG535" i="1"/>
  <c r="BF535" i="1"/>
  <c r="BE535" i="1"/>
  <c r="T535" i="1"/>
  <c r="R535" i="1"/>
  <c r="P535" i="1"/>
  <c r="J535" i="1"/>
  <c r="BK534" i="1"/>
  <c r="J534" i="1" s="1"/>
  <c r="J114" i="1" s="1"/>
  <c r="BK530" i="1"/>
  <c r="BI530" i="1"/>
  <c r="BH530" i="1"/>
  <c r="BG530" i="1"/>
  <c r="BF530" i="1"/>
  <c r="T530" i="1"/>
  <c r="T529" i="1" s="1"/>
  <c r="R530" i="1"/>
  <c r="R529" i="1" s="1"/>
  <c r="P530" i="1"/>
  <c r="P529" i="1" s="1"/>
  <c r="J530" i="1"/>
  <c r="BE530" i="1" s="1"/>
  <c r="BK529" i="1"/>
  <c r="J529" i="1" s="1"/>
  <c r="J113" i="1" s="1"/>
  <c r="BK528" i="1"/>
  <c r="BI528" i="1"/>
  <c r="BH528" i="1"/>
  <c r="BG528" i="1"/>
  <c r="BF528" i="1"/>
  <c r="T528" i="1"/>
  <c r="R528" i="1"/>
  <c r="P528" i="1"/>
  <c r="J528" i="1"/>
  <c r="BE528" i="1" s="1"/>
  <c r="BK527" i="1"/>
  <c r="BI527" i="1"/>
  <c r="BH527" i="1"/>
  <c r="BG527" i="1"/>
  <c r="BF527" i="1"/>
  <c r="T527" i="1"/>
  <c r="R527" i="1"/>
  <c r="P527" i="1"/>
  <c r="J527" i="1"/>
  <c r="BE527" i="1" s="1"/>
  <c r="BK525" i="1"/>
  <c r="BK520" i="1" s="1"/>
  <c r="J520" i="1" s="1"/>
  <c r="J112" i="1" s="1"/>
  <c r="BI525" i="1"/>
  <c r="BH525" i="1"/>
  <c r="BG525" i="1"/>
  <c r="BF525" i="1"/>
  <c r="T525" i="1"/>
  <c r="R525" i="1"/>
  <c r="P525" i="1"/>
  <c r="J525" i="1"/>
  <c r="BE525" i="1" s="1"/>
  <c r="BK524" i="1"/>
  <c r="BI524" i="1"/>
  <c r="BH524" i="1"/>
  <c r="BG524" i="1"/>
  <c r="BF524" i="1"/>
  <c r="T524" i="1"/>
  <c r="R524" i="1"/>
  <c r="P524" i="1"/>
  <c r="P520" i="1" s="1"/>
  <c r="J524" i="1"/>
  <c r="BE524" i="1" s="1"/>
  <c r="BK522" i="1"/>
  <c r="BI522" i="1"/>
  <c r="BH522" i="1"/>
  <c r="BG522" i="1"/>
  <c r="BF522" i="1"/>
  <c r="T522" i="1"/>
  <c r="T520" i="1" s="1"/>
  <c r="R522" i="1"/>
  <c r="R520" i="1" s="1"/>
  <c r="P522" i="1"/>
  <c r="J522" i="1"/>
  <c r="BE522" i="1" s="1"/>
  <c r="BK521" i="1"/>
  <c r="BI521" i="1"/>
  <c r="BH521" i="1"/>
  <c r="BG521" i="1"/>
  <c r="BF521" i="1"/>
  <c r="BE521" i="1"/>
  <c r="T521" i="1"/>
  <c r="R521" i="1"/>
  <c r="P521" i="1"/>
  <c r="J521" i="1"/>
  <c r="BK519" i="1"/>
  <c r="BI519" i="1"/>
  <c r="BH519" i="1"/>
  <c r="BG519" i="1"/>
  <c r="BF519" i="1"/>
  <c r="T519" i="1"/>
  <c r="R519" i="1"/>
  <c r="P519" i="1"/>
  <c r="J519" i="1"/>
  <c r="BE519" i="1" s="1"/>
  <c r="BK515" i="1"/>
  <c r="BI515" i="1"/>
  <c r="BH515" i="1"/>
  <c r="BG515" i="1"/>
  <c r="BF515" i="1"/>
  <c r="T515" i="1"/>
  <c r="R515" i="1"/>
  <c r="P515" i="1"/>
  <c r="J515" i="1"/>
  <c r="BE515" i="1" s="1"/>
  <c r="BK514" i="1"/>
  <c r="BI514" i="1"/>
  <c r="BH514" i="1"/>
  <c r="BG514" i="1"/>
  <c r="BF514" i="1"/>
  <c r="T514" i="1"/>
  <c r="R514" i="1"/>
  <c r="P514" i="1"/>
  <c r="J514" i="1"/>
  <c r="BE514" i="1" s="1"/>
  <c r="BK513" i="1"/>
  <c r="BI513" i="1"/>
  <c r="BH513" i="1"/>
  <c r="BG513" i="1"/>
  <c r="BF513" i="1"/>
  <c r="BE513" i="1"/>
  <c r="T513" i="1"/>
  <c r="R513" i="1"/>
  <c r="P513" i="1"/>
  <c r="J513" i="1"/>
  <c r="BK512" i="1"/>
  <c r="BI512" i="1"/>
  <c r="BH512" i="1"/>
  <c r="BG512" i="1"/>
  <c r="BF512" i="1"/>
  <c r="T512" i="1"/>
  <c r="R512" i="1"/>
  <c r="P512" i="1"/>
  <c r="J512" i="1"/>
  <c r="BE512" i="1" s="1"/>
  <c r="BK511" i="1"/>
  <c r="BK510" i="1" s="1"/>
  <c r="J510" i="1" s="1"/>
  <c r="J111" i="1" s="1"/>
  <c r="BI511" i="1"/>
  <c r="BH511" i="1"/>
  <c r="BG511" i="1"/>
  <c r="BF511" i="1"/>
  <c r="T511" i="1"/>
  <c r="R511" i="1"/>
  <c r="P511" i="1"/>
  <c r="J511" i="1"/>
  <c r="BE511" i="1" s="1"/>
  <c r="R510" i="1"/>
  <c r="BK509" i="1"/>
  <c r="BI509" i="1"/>
  <c r="BH509" i="1"/>
  <c r="BG509" i="1"/>
  <c r="BF509" i="1"/>
  <c r="BE509" i="1"/>
  <c r="T509" i="1"/>
  <c r="R509" i="1"/>
  <c r="P509" i="1"/>
  <c r="J509" i="1"/>
  <c r="BK507" i="1"/>
  <c r="BI507" i="1"/>
  <c r="BH507" i="1"/>
  <c r="BG507" i="1"/>
  <c r="BF507" i="1"/>
  <c r="BE507" i="1"/>
  <c r="T507" i="1"/>
  <c r="R507" i="1"/>
  <c r="P507" i="1"/>
  <c r="J507" i="1"/>
  <c r="BK505" i="1"/>
  <c r="BI505" i="1"/>
  <c r="BH505" i="1"/>
  <c r="BG505" i="1"/>
  <c r="BF505" i="1"/>
  <c r="T505" i="1"/>
  <c r="R505" i="1"/>
  <c r="P505" i="1"/>
  <c r="J505" i="1"/>
  <c r="BE505" i="1" s="1"/>
  <c r="BK503" i="1"/>
  <c r="BI503" i="1"/>
  <c r="BH503" i="1"/>
  <c r="BG503" i="1"/>
  <c r="BF503" i="1"/>
  <c r="T503" i="1"/>
  <c r="R503" i="1"/>
  <c r="P503" i="1"/>
  <c r="J503" i="1"/>
  <c r="BE503" i="1" s="1"/>
  <c r="BK501" i="1"/>
  <c r="BI501" i="1"/>
  <c r="BH501" i="1"/>
  <c r="BG501" i="1"/>
  <c r="BF501" i="1"/>
  <c r="T501" i="1"/>
  <c r="R501" i="1"/>
  <c r="P501" i="1"/>
  <c r="J501" i="1"/>
  <c r="BE501" i="1" s="1"/>
  <c r="BK498" i="1"/>
  <c r="BI498" i="1"/>
  <c r="BH498" i="1"/>
  <c r="BG498" i="1"/>
  <c r="BF498" i="1"/>
  <c r="BE498" i="1"/>
  <c r="T498" i="1"/>
  <c r="T497" i="1" s="1"/>
  <c r="R498" i="1"/>
  <c r="R497" i="1" s="1"/>
  <c r="P498" i="1"/>
  <c r="J498" i="1"/>
  <c r="BK496" i="1"/>
  <c r="BI496" i="1"/>
  <c r="BH496" i="1"/>
  <c r="BG496" i="1"/>
  <c r="BF496" i="1"/>
  <c r="T496" i="1"/>
  <c r="R496" i="1"/>
  <c r="P496" i="1"/>
  <c r="J496" i="1"/>
  <c r="BE496" i="1" s="1"/>
  <c r="BK494" i="1"/>
  <c r="BI494" i="1"/>
  <c r="BH494" i="1"/>
  <c r="BG494" i="1"/>
  <c r="BF494" i="1"/>
  <c r="T494" i="1"/>
  <c r="R494" i="1"/>
  <c r="P494" i="1"/>
  <c r="J494" i="1"/>
  <c r="BE494" i="1" s="1"/>
  <c r="BK493" i="1"/>
  <c r="BI493" i="1"/>
  <c r="BH493" i="1"/>
  <c r="BG493" i="1"/>
  <c r="BF493" i="1"/>
  <c r="T493" i="1"/>
  <c r="R493" i="1"/>
  <c r="P493" i="1"/>
  <c r="J493" i="1"/>
  <c r="BE493" i="1" s="1"/>
  <c r="BK491" i="1"/>
  <c r="BI491" i="1"/>
  <c r="BH491" i="1"/>
  <c r="BG491" i="1"/>
  <c r="BF491" i="1"/>
  <c r="BE491" i="1"/>
  <c r="T491" i="1"/>
  <c r="R491" i="1"/>
  <c r="P491" i="1"/>
  <c r="J491" i="1"/>
  <c r="BK489" i="1"/>
  <c r="BI489" i="1"/>
  <c r="BH489" i="1"/>
  <c r="BG489" i="1"/>
  <c r="BF489" i="1"/>
  <c r="T489" i="1"/>
  <c r="R489" i="1"/>
  <c r="P489" i="1"/>
  <c r="J489" i="1"/>
  <c r="BE489" i="1" s="1"/>
  <c r="BK487" i="1"/>
  <c r="BI487" i="1"/>
  <c r="BH487" i="1"/>
  <c r="BG487" i="1"/>
  <c r="BF487" i="1"/>
  <c r="T487" i="1"/>
  <c r="R487" i="1"/>
  <c r="P487" i="1"/>
  <c r="J487" i="1"/>
  <c r="BE487" i="1" s="1"/>
  <c r="BK485" i="1"/>
  <c r="BI485" i="1"/>
  <c r="BH485" i="1"/>
  <c r="BG485" i="1"/>
  <c r="BF485" i="1"/>
  <c r="T485" i="1"/>
  <c r="R485" i="1"/>
  <c r="P485" i="1"/>
  <c r="J485" i="1"/>
  <c r="BE485" i="1" s="1"/>
  <c r="BK483" i="1"/>
  <c r="BI483" i="1"/>
  <c r="BH483" i="1"/>
  <c r="BG483" i="1"/>
  <c r="BF483" i="1"/>
  <c r="T483" i="1"/>
  <c r="R483" i="1"/>
  <c r="P483" i="1"/>
  <c r="J483" i="1"/>
  <c r="BE483" i="1" s="1"/>
  <c r="BK478" i="1"/>
  <c r="BI478" i="1"/>
  <c r="BH478" i="1"/>
  <c r="BG478" i="1"/>
  <c r="BF478" i="1"/>
  <c r="T478" i="1"/>
  <c r="R478" i="1"/>
  <c r="P478" i="1"/>
  <c r="J478" i="1"/>
  <c r="BE478" i="1" s="1"/>
  <c r="BK472" i="1"/>
  <c r="BI472" i="1"/>
  <c r="BH472" i="1"/>
  <c r="BG472" i="1"/>
  <c r="BF472" i="1"/>
  <c r="T472" i="1"/>
  <c r="R472" i="1"/>
  <c r="P472" i="1"/>
  <c r="J472" i="1"/>
  <c r="BE472" i="1" s="1"/>
  <c r="BK470" i="1"/>
  <c r="BI470" i="1"/>
  <c r="BH470" i="1"/>
  <c r="BG470" i="1"/>
  <c r="BF470" i="1"/>
  <c r="BE470" i="1"/>
  <c r="T470" i="1"/>
  <c r="R470" i="1"/>
  <c r="P470" i="1"/>
  <c r="J470" i="1"/>
  <c r="BK469" i="1"/>
  <c r="BI469" i="1"/>
  <c r="BH469" i="1"/>
  <c r="BG469" i="1"/>
  <c r="BF469" i="1"/>
  <c r="T469" i="1"/>
  <c r="R469" i="1"/>
  <c r="P469" i="1"/>
  <c r="J469" i="1"/>
  <c r="BE469" i="1" s="1"/>
  <c r="BK467" i="1"/>
  <c r="BI467" i="1"/>
  <c r="BH467" i="1"/>
  <c r="BG467" i="1"/>
  <c r="BF467" i="1"/>
  <c r="T467" i="1"/>
  <c r="R467" i="1"/>
  <c r="P467" i="1"/>
  <c r="J467" i="1"/>
  <c r="BE467" i="1" s="1"/>
  <c r="BK466" i="1"/>
  <c r="BI466" i="1"/>
  <c r="BH466" i="1"/>
  <c r="BG466" i="1"/>
  <c r="BF466" i="1"/>
  <c r="T466" i="1"/>
  <c r="R466" i="1"/>
  <c r="P466" i="1"/>
  <c r="J466" i="1"/>
  <c r="BE466" i="1" s="1"/>
  <c r="BK465" i="1"/>
  <c r="J465" i="1" s="1"/>
  <c r="J109" i="1" s="1"/>
  <c r="BK464" i="1"/>
  <c r="BI464" i="1"/>
  <c r="BH464" i="1"/>
  <c r="BG464" i="1"/>
  <c r="BF464" i="1"/>
  <c r="BE464" i="1"/>
  <c r="T464" i="1"/>
  <c r="R464" i="1"/>
  <c r="P464" i="1"/>
  <c r="J464" i="1"/>
  <c r="BK462" i="1"/>
  <c r="BI462" i="1"/>
  <c r="BH462" i="1"/>
  <c r="BG462" i="1"/>
  <c r="BF462" i="1"/>
  <c r="T462" i="1"/>
  <c r="R462" i="1"/>
  <c r="P462" i="1"/>
  <c r="J462" i="1"/>
  <c r="BE462" i="1" s="1"/>
  <c r="BK460" i="1"/>
  <c r="BI460" i="1"/>
  <c r="BH460" i="1"/>
  <c r="BG460" i="1"/>
  <c r="BF460" i="1"/>
  <c r="T460" i="1"/>
  <c r="R460" i="1"/>
  <c r="P460" i="1"/>
  <c r="J460" i="1"/>
  <c r="BE460" i="1" s="1"/>
  <c r="BK458" i="1"/>
  <c r="BI458" i="1"/>
  <c r="BH458" i="1"/>
  <c r="BG458" i="1"/>
  <c r="BF458" i="1"/>
  <c r="T458" i="1"/>
  <c r="R458" i="1"/>
  <c r="P458" i="1"/>
  <c r="J458" i="1"/>
  <c r="BE458" i="1" s="1"/>
  <c r="BK456" i="1"/>
  <c r="BI456" i="1"/>
  <c r="BH456" i="1"/>
  <c r="BG456" i="1"/>
  <c r="BF456" i="1"/>
  <c r="T456" i="1"/>
  <c r="R456" i="1"/>
  <c r="P456" i="1"/>
  <c r="J456" i="1"/>
  <c r="BE456" i="1" s="1"/>
  <c r="BK454" i="1"/>
  <c r="BI454" i="1"/>
  <c r="BH454" i="1"/>
  <c r="BG454" i="1"/>
  <c r="BF454" i="1"/>
  <c r="T454" i="1"/>
  <c r="R454" i="1"/>
  <c r="P454" i="1"/>
  <c r="J454" i="1"/>
  <c r="BE454" i="1" s="1"/>
  <c r="BK452" i="1"/>
  <c r="BI452" i="1"/>
  <c r="BH452" i="1"/>
  <c r="BG452" i="1"/>
  <c r="BF452" i="1"/>
  <c r="T452" i="1"/>
  <c r="R452" i="1"/>
  <c r="P452" i="1"/>
  <c r="J452" i="1"/>
  <c r="BE452" i="1" s="1"/>
  <c r="BK450" i="1"/>
  <c r="BI450" i="1"/>
  <c r="BH450" i="1"/>
  <c r="BG450" i="1"/>
  <c r="BF450" i="1"/>
  <c r="BE450" i="1"/>
  <c r="T450" i="1"/>
  <c r="R450" i="1"/>
  <c r="P450" i="1"/>
  <c r="J450" i="1"/>
  <c r="BK448" i="1"/>
  <c r="BI448" i="1"/>
  <c r="BH448" i="1"/>
  <c r="BG448" i="1"/>
  <c r="BF448" i="1"/>
  <c r="T448" i="1"/>
  <c r="R448" i="1"/>
  <c r="P448" i="1"/>
  <c r="J448" i="1"/>
  <c r="BE448" i="1" s="1"/>
  <c r="BK446" i="1"/>
  <c r="BI446" i="1"/>
  <c r="BH446" i="1"/>
  <c r="BG446" i="1"/>
  <c r="BF446" i="1"/>
  <c r="T446" i="1"/>
  <c r="R446" i="1"/>
  <c r="P446" i="1"/>
  <c r="J446" i="1"/>
  <c r="BE446" i="1" s="1"/>
  <c r="BK444" i="1"/>
  <c r="BI444" i="1"/>
  <c r="BH444" i="1"/>
  <c r="BG444" i="1"/>
  <c r="BF444" i="1"/>
  <c r="T444" i="1"/>
  <c r="R444" i="1"/>
  <c r="P444" i="1"/>
  <c r="J444" i="1"/>
  <c r="BE444" i="1" s="1"/>
  <c r="BK440" i="1"/>
  <c r="BI440" i="1"/>
  <c r="BH440" i="1"/>
  <c r="BG440" i="1"/>
  <c r="BF440" i="1"/>
  <c r="BE440" i="1"/>
  <c r="T440" i="1"/>
  <c r="R440" i="1"/>
  <c r="P440" i="1"/>
  <c r="J440" i="1"/>
  <c r="BK438" i="1"/>
  <c r="BI438" i="1"/>
  <c r="BH438" i="1"/>
  <c r="BG438" i="1"/>
  <c r="BF438" i="1"/>
  <c r="BE438" i="1"/>
  <c r="T438" i="1"/>
  <c r="R438" i="1"/>
  <c r="P438" i="1"/>
  <c r="J438" i="1"/>
  <c r="BK434" i="1"/>
  <c r="BI434" i="1"/>
  <c r="BH434" i="1"/>
  <c r="BG434" i="1"/>
  <c r="BF434" i="1"/>
  <c r="T434" i="1"/>
  <c r="R434" i="1"/>
  <c r="P434" i="1"/>
  <c r="J434" i="1"/>
  <c r="BE434" i="1" s="1"/>
  <c r="BK432" i="1"/>
  <c r="BI432" i="1"/>
  <c r="BH432" i="1"/>
  <c r="BG432" i="1"/>
  <c r="BF432" i="1"/>
  <c r="T432" i="1"/>
  <c r="R432" i="1"/>
  <c r="P432" i="1"/>
  <c r="J432" i="1"/>
  <c r="BE432" i="1" s="1"/>
  <c r="BK429" i="1"/>
  <c r="BI429" i="1"/>
  <c r="BH429" i="1"/>
  <c r="BG429" i="1"/>
  <c r="BF429" i="1"/>
  <c r="T429" i="1"/>
  <c r="R429" i="1"/>
  <c r="P429" i="1"/>
  <c r="J429" i="1"/>
  <c r="BE429" i="1" s="1"/>
  <c r="BK426" i="1"/>
  <c r="BI426" i="1"/>
  <c r="BH426" i="1"/>
  <c r="BG426" i="1"/>
  <c r="BF426" i="1"/>
  <c r="BE426" i="1"/>
  <c r="T426" i="1"/>
  <c r="R426" i="1"/>
  <c r="P426" i="1"/>
  <c r="J426" i="1"/>
  <c r="BK423" i="1"/>
  <c r="BI423" i="1"/>
  <c r="BH423" i="1"/>
  <c r="BG423" i="1"/>
  <c r="BF423" i="1"/>
  <c r="T423" i="1"/>
  <c r="R423" i="1"/>
  <c r="P423" i="1"/>
  <c r="J423" i="1"/>
  <c r="BE423" i="1" s="1"/>
  <c r="BK421" i="1"/>
  <c r="BI421" i="1"/>
  <c r="BH421" i="1"/>
  <c r="BG421" i="1"/>
  <c r="BF421" i="1"/>
  <c r="T421" i="1"/>
  <c r="R421" i="1"/>
  <c r="P421" i="1"/>
  <c r="J421" i="1"/>
  <c r="BE421" i="1" s="1"/>
  <c r="BK417" i="1"/>
  <c r="BI417" i="1"/>
  <c r="BH417" i="1"/>
  <c r="BG417" i="1"/>
  <c r="BF417" i="1"/>
  <c r="T417" i="1"/>
  <c r="R417" i="1"/>
  <c r="P417" i="1"/>
  <c r="J417" i="1"/>
  <c r="BE417" i="1" s="1"/>
  <c r="BK415" i="1"/>
  <c r="BK407" i="1" s="1"/>
  <c r="J407" i="1" s="1"/>
  <c r="J108" i="1" s="1"/>
  <c r="BI415" i="1"/>
  <c r="BH415" i="1"/>
  <c r="BG415" i="1"/>
  <c r="BF415" i="1"/>
  <c r="T415" i="1"/>
  <c r="R415" i="1"/>
  <c r="P415" i="1"/>
  <c r="J415" i="1"/>
  <c r="BE415" i="1" s="1"/>
  <c r="BK413" i="1"/>
  <c r="BI413" i="1"/>
  <c r="BH413" i="1"/>
  <c r="BG413" i="1"/>
  <c r="BF413" i="1"/>
  <c r="T413" i="1"/>
  <c r="R413" i="1"/>
  <c r="P413" i="1"/>
  <c r="P407" i="1" s="1"/>
  <c r="J413" i="1"/>
  <c r="BE413" i="1" s="1"/>
  <c r="BK409" i="1"/>
  <c r="BI409" i="1"/>
  <c r="BH409" i="1"/>
  <c r="BG409" i="1"/>
  <c r="BF409" i="1"/>
  <c r="T409" i="1"/>
  <c r="R409" i="1"/>
  <c r="R407" i="1" s="1"/>
  <c r="P409" i="1"/>
  <c r="J409" i="1"/>
  <c r="BE409" i="1" s="1"/>
  <c r="BK408" i="1"/>
  <c r="BI408" i="1"/>
  <c r="BH408" i="1"/>
  <c r="BG408" i="1"/>
  <c r="BF408" i="1"/>
  <c r="BE408" i="1"/>
  <c r="T408" i="1"/>
  <c r="R408" i="1"/>
  <c r="P408" i="1"/>
  <c r="J408" i="1"/>
  <c r="BK406" i="1"/>
  <c r="BI406" i="1"/>
  <c r="BH406" i="1"/>
  <c r="BG406" i="1"/>
  <c r="BF406" i="1"/>
  <c r="T406" i="1"/>
  <c r="R406" i="1"/>
  <c r="P406" i="1"/>
  <c r="J406" i="1"/>
  <c r="BE406" i="1" s="1"/>
  <c r="BK404" i="1"/>
  <c r="BI404" i="1"/>
  <c r="BH404" i="1"/>
  <c r="BG404" i="1"/>
  <c r="BF404" i="1"/>
  <c r="T404" i="1"/>
  <c r="R404" i="1"/>
  <c r="P404" i="1"/>
  <c r="J404" i="1"/>
  <c r="BE404" i="1" s="1"/>
  <c r="BK399" i="1"/>
  <c r="BI399" i="1"/>
  <c r="BH399" i="1"/>
  <c r="BG399" i="1"/>
  <c r="BF399" i="1"/>
  <c r="T399" i="1"/>
  <c r="R399" i="1"/>
  <c r="P399" i="1"/>
  <c r="J399" i="1"/>
  <c r="BE399" i="1" s="1"/>
  <c r="BK395" i="1"/>
  <c r="BI395" i="1"/>
  <c r="BH395" i="1"/>
  <c r="BG395" i="1"/>
  <c r="BF395" i="1"/>
  <c r="BE395" i="1"/>
  <c r="T395" i="1"/>
  <c r="R395" i="1"/>
  <c r="P395" i="1"/>
  <c r="J395" i="1"/>
  <c r="BK390" i="1"/>
  <c r="BI390" i="1"/>
  <c r="BH390" i="1"/>
  <c r="BG390" i="1"/>
  <c r="BF390" i="1"/>
  <c r="T390" i="1"/>
  <c r="R390" i="1"/>
  <c r="P390" i="1"/>
  <c r="J390" i="1"/>
  <c r="BE390" i="1" s="1"/>
  <c r="BK388" i="1"/>
  <c r="BI388" i="1"/>
  <c r="BH388" i="1"/>
  <c r="BG388" i="1"/>
  <c r="BF388" i="1"/>
  <c r="T388" i="1"/>
  <c r="R388" i="1"/>
  <c r="P388" i="1"/>
  <c r="J388" i="1"/>
  <c r="BE388" i="1" s="1"/>
  <c r="BK386" i="1"/>
  <c r="BI386" i="1"/>
  <c r="BH386" i="1"/>
  <c r="BG386" i="1"/>
  <c r="BF386" i="1"/>
  <c r="T386" i="1"/>
  <c r="R386" i="1"/>
  <c r="P386" i="1"/>
  <c r="J386" i="1"/>
  <c r="BE386" i="1" s="1"/>
  <c r="BK384" i="1"/>
  <c r="BI384" i="1"/>
  <c r="BH384" i="1"/>
  <c r="BG384" i="1"/>
  <c r="BF384" i="1"/>
  <c r="BE384" i="1"/>
  <c r="T384" i="1"/>
  <c r="R384" i="1"/>
  <c r="P384" i="1"/>
  <c r="J384" i="1"/>
  <c r="BK382" i="1"/>
  <c r="BI382" i="1"/>
  <c r="BH382" i="1"/>
  <c r="BG382" i="1"/>
  <c r="BF382" i="1"/>
  <c r="BE382" i="1"/>
  <c r="T382" i="1"/>
  <c r="R382" i="1"/>
  <c r="P382" i="1"/>
  <c r="J382" i="1"/>
  <c r="BK377" i="1"/>
  <c r="BI377" i="1"/>
  <c r="BH377" i="1"/>
  <c r="BG377" i="1"/>
  <c r="BF377" i="1"/>
  <c r="T377" i="1"/>
  <c r="R377" i="1"/>
  <c r="P377" i="1"/>
  <c r="J377" i="1"/>
  <c r="BE377" i="1" s="1"/>
  <c r="BK375" i="1"/>
  <c r="BI375" i="1"/>
  <c r="BH375" i="1"/>
  <c r="BG375" i="1"/>
  <c r="BF375" i="1"/>
  <c r="T375" i="1"/>
  <c r="R375" i="1"/>
  <c r="P375" i="1"/>
  <c r="J375" i="1"/>
  <c r="BE375" i="1" s="1"/>
  <c r="BK373" i="1"/>
  <c r="BI373" i="1"/>
  <c r="BH373" i="1"/>
  <c r="BG373" i="1"/>
  <c r="BF373" i="1"/>
  <c r="T373" i="1"/>
  <c r="R373" i="1"/>
  <c r="P373" i="1"/>
  <c r="J373" i="1"/>
  <c r="BE373" i="1" s="1"/>
  <c r="BK370" i="1"/>
  <c r="BK369" i="1" s="1"/>
  <c r="J369" i="1" s="1"/>
  <c r="J105" i="1" s="1"/>
  <c r="BI370" i="1"/>
  <c r="BH370" i="1"/>
  <c r="BG370" i="1"/>
  <c r="BF370" i="1"/>
  <c r="T370" i="1"/>
  <c r="T369" i="1" s="1"/>
  <c r="R370" i="1"/>
  <c r="R369" i="1" s="1"/>
  <c r="P370" i="1"/>
  <c r="P369" i="1" s="1"/>
  <c r="J370" i="1"/>
  <c r="BE370" i="1" s="1"/>
  <c r="BK368" i="1"/>
  <c r="BI368" i="1"/>
  <c r="BH368" i="1"/>
  <c r="BG368" i="1"/>
  <c r="BF368" i="1"/>
  <c r="T368" i="1"/>
  <c r="R368" i="1"/>
  <c r="P368" i="1"/>
  <c r="J368" i="1"/>
  <c r="BE368" i="1" s="1"/>
  <c r="BK367" i="1"/>
  <c r="BI367" i="1"/>
  <c r="BH367" i="1"/>
  <c r="BG367" i="1"/>
  <c r="BF367" i="1"/>
  <c r="T367" i="1"/>
  <c r="R367" i="1"/>
  <c r="P367" i="1"/>
  <c r="J367" i="1"/>
  <c r="BE367" i="1" s="1"/>
  <c r="BK366" i="1"/>
  <c r="BK363" i="1" s="1"/>
  <c r="J363" i="1" s="1"/>
  <c r="J104" i="1" s="1"/>
  <c r="BI366" i="1"/>
  <c r="BH366" i="1"/>
  <c r="BG366" i="1"/>
  <c r="BF366" i="1"/>
  <c r="T366" i="1"/>
  <c r="R366" i="1"/>
  <c r="P366" i="1"/>
  <c r="J366" i="1"/>
  <c r="BE366" i="1" s="1"/>
  <c r="BK365" i="1"/>
  <c r="BI365" i="1"/>
  <c r="BH365" i="1"/>
  <c r="BG365" i="1"/>
  <c r="BF365" i="1"/>
  <c r="T365" i="1"/>
  <c r="R365" i="1"/>
  <c r="R363" i="1" s="1"/>
  <c r="P365" i="1"/>
  <c r="P363" i="1" s="1"/>
  <c r="J365" i="1"/>
  <c r="BE365" i="1" s="1"/>
  <c r="BK364" i="1"/>
  <c r="BI364" i="1"/>
  <c r="BH364" i="1"/>
  <c r="BG364" i="1"/>
  <c r="BF364" i="1"/>
  <c r="BE364" i="1"/>
  <c r="T364" i="1"/>
  <c r="R364" i="1"/>
  <c r="P364" i="1"/>
  <c r="J364" i="1"/>
  <c r="BK362" i="1"/>
  <c r="BI362" i="1"/>
  <c r="BH362" i="1"/>
  <c r="BG362" i="1"/>
  <c r="BF362" i="1"/>
  <c r="T362" i="1"/>
  <c r="R362" i="1"/>
  <c r="P362" i="1"/>
  <c r="J362" i="1"/>
  <c r="BE362" i="1" s="1"/>
  <c r="BK361" i="1"/>
  <c r="BI361" i="1"/>
  <c r="BH361" i="1"/>
  <c r="BG361" i="1"/>
  <c r="BF361" i="1"/>
  <c r="T361" i="1"/>
  <c r="R361" i="1"/>
  <c r="P361" i="1"/>
  <c r="J361" i="1"/>
  <c r="BE361" i="1" s="1"/>
  <c r="BK360" i="1"/>
  <c r="BI360" i="1"/>
  <c r="BH360" i="1"/>
  <c r="BG360" i="1"/>
  <c r="BF360" i="1"/>
  <c r="T360" i="1"/>
  <c r="R360" i="1"/>
  <c r="P360" i="1"/>
  <c r="J360" i="1"/>
  <c r="BE360" i="1" s="1"/>
  <c r="BK359" i="1"/>
  <c r="BI359" i="1"/>
  <c r="BH359" i="1"/>
  <c r="BG359" i="1"/>
  <c r="BF359" i="1"/>
  <c r="BE359" i="1"/>
  <c r="T359" i="1"/>
  <c r="R359" i="1"/>
  <c r="P359" i="1"/>
  <c r="J359" i="1"/>
  <c r="BK358" i="1"/>
  <c r="BI358" i="1"/>
  <c r="BH358" i="1"/>
  <c r="BG358" i="1"/>
  <c r="BF358" i="1"/>
  <c r="T358" i="1"/>
  <c r="R358" i="1"/>
  <c r="P358" i="1"/>
  <c r="J358" i="1"/>
  <c r="BE358" i="1" s="1"/>
  <c r="BK357" i="1"/>
  <c r="BI357" i="1"/>
  <c r="BH357" i="1"/>
  <c r="BG357" i="1"/>
  <c r="BF357" i="1"/>
  <c r="T357" i="1"/>
  <c r="R357" i="1"/>
  <c r="P357" i="1"/>
  <c r="J357" i="1"/>
  <c r="BE357" i="1" s="1"/>
  <c r="BK355" i="1"/>
  <c r="BI355" i="1"/>
  <c r="BH355" i="1"/>
  <c r="BG355" i="1"/>
  <c r="BF355" i="1"/>
  <c r="T355" i="1"/>
  <c r="R355" i="1"/>
  <c r="P355" i="1"/>
  <c r="J355" i="1"/>
  <c r="BE355" i="1" s="1"/>
  <c r="BK354" i="1"/>
  <c r="BK348" i="1" s="1"/>
  <c r="J348" i="1" s="1"/>
  <c r="J103" i="1" s="1"/>
  <c r="BI354" i="1"/>
  <c r="BH354" i="1"/>
  <c r="BG354" i="1"/>
  <c r="BF354" i="1"/>
  <c r="BE354" i="1"/>
  <c r="T354" i="1"/>
  <c r="R354" i="1"/>
  <c r="P354" i="1"/>
  <c r="J354" i="1"/>
  <c r="BK353" i="1"/>
  <c r="BI353" i="1"/>
  <c r="BH353" i="1"/>
  <c r="BG353" i="1"/>
  <c r="BF353" i="1"/>
  <c r="BE353" i="1"/>
  <c r="T353" i="1"/>
  <c r="R353" i="1"/>
  <c r="P353" i="1"/>
  <c r="J353" i="1"/>
  <c r="BK351" i="1"/>
  <c r="BI351" i="1"/>
  <c r="BH351" i="1"/>
  <c r="BG351" i="1"/>
  <c r="BF351" i="1"/>
  <c r="T351" i="1"/>
  <c r="R351" i="1"/>
  <c r="P351" i="1"/>
  <c r="J351" i="1"/>
  <c r="BE351" i="1" s="1"/>
  <c r="BK349" i="1"/>
  <c r="BI349" i="1"/>
  <c r="BH349" i="1"/>
  <c r="BG349" i="1"/>
  <c r="BF349" i="1"/>
  <c r="T349" i="1"/>
  <c r="R349" i="1"/>
  <c r="P349" i="1"/>
  <c r="J349" i="1"/>
  <c r="BE349" i="1" s="1"/>
  <c r="BK341" i="1"/>
  <c r="BI341" i="1"/>
  <c r="BH341" i="1"/>
  <c r="BG341" i="1"/>
  <c r="BF341" i="1"/>
  <c r="T341" i="1"/>
  <c r="R341" i="1"/>
  <c r="P341" i="1"/>
  <c r="J341" i="1"/>
  <c r="BE341" i="1" s="1"/>
  <c r="BK335" i="1"/>
  <c r="BI335" i="1"/>
  <c r="BH335" i="1"/>
  <c r="BG335" i="1"/>
  <c r="BF335" i="1"/>
  <c r="T335" i="1"/>
  <c r="R335" i="1"/>
  <c r="P335" i="1"/>
  <c r="J335" i="1"/>
  <c r="BE335" i="1" s="1"/>
  <c r="BK333" i="1"/>
  <c r="BI333" i="1"/>
  <c r="BH333" i="1"/>
  <c r="BG333" i="1"/>
  <c r="BF333" i="1"/>
  <c r="T333" i="1"/>
  <c r="R333" i="1"/>
  <c r="P333" i="1"/>
  <c r="J333" i="1"/>
  <c r="BE333" i="1" s="1"/>
  <c r="BK331" i="1"/>
  <c r="BI331" i="1"/>
  <c r="BH331" i="1"/>
  <c r="BG331" i="1"/>
  <c r="BF331" i="1"/>
  <c r="BE331" i="1"/>
  <c r="T331" i="1"/>
  <c r="R331" i="1"/>
  <c r="P331" i="1"/>
  <c r="J331" i="1"/>
  <c r="BK329" i="1"/>
  <c r="BI329" i="1"/>
  <c r="BH329" i="1"/>
  <c r="BG329" i="1"/>
  <c r="BF329" i="1"/>
  <c r="T329" i="1"/>
  <c r="R329" i="1"/>
  <c r="P329" i="1"/>
  <c r="J329" i="1"/>
  <c r="BE329" i="1" s="1"/>
  <c r="BK327" i="1"/>
  <c r="BI327" i="1"/>
  <c r="BH327" i="1"/>
  <c r="BG327" i="1"/>
  <c r="BF327" i="1"/>
  <c r="T327" i="1"/>
  <c r="R327" i="1"/>
  <c r="P327" i="1"/>
  <c r="J327" i="1"/>
  <c r="BE327" i="1" s="1"/>
  <c r="BK326" i="1"/>
  <c r="BI326" i="1"/>
  <c r="BH326" i="1"/>
  <c r="BG326" i="1"/>
  <c r="BF326" i="1"/>
  <c r="T326" i="1"/>
  <c r="R326" i="1"/>
  <c r="P326" i="1"/>
  <c r="J326" i="1"/>
  <c r="BE326" i="1" s="1"/>
  <c r="BK325" i="1"/>
  <c r="BI325" i="1"/>
  <c r="BH325" i="1"/>
  <c r="BG325" i="1"/>
  <c r="BF325" i="1"/>
  <c r="BE325" i="1"/>
  <c r="T325" i="1"/>
  <c r="R325" i="1"/>
  <c r="P325" i="1"/>
  <c r="J325" i="1"/>
  <c r="BK323" i="1"/>
  <c r="BI323" i="1"/>
  <c r="BH323" i="1"/>
  <c r="BG323" i="1"/>
  <c r="BF323" i="1"/>
  <c r="BE323" i="1"/>
  <c r="T323" i="1"/>
  <c r="R323" i="1"/>
  <c r="P323" i="1"/>
  <c r="J323" i="1"/>
  <c r="BK321" i="1"/>
  <c r="BI321" i="1"/>
  <c r="BH321" i="1"/>
  <c r="BG321" i="1"/>
  <c r="BF321" i="1"/>
  <c r="T321" i="1"/>
  <c r="R321" i="1"/>
  <c r="P321" i="1"/>
  <c r="J321" i="1"/>
  <c r="BE321" i="1" s="1"/>
  <c r="BK319" i="1"/>
  <c r="BI319" i="1"/>
  <c r="BH319" i="1"/>
  <c r="BG319" i="1"/>
  <c r="BF319" i="1"/>
  <c r="T319" i="1"/>
  <c r="R319" i="1"/>
  <c r="P319" i="1"/>
  <c r="J319" i="1"/>
  <c r="BE319" i="1" s="1"/>
  <c r="BK317" i="1"/>
  <c r="BI317" i="1"/>
  <c r="BH317" i="1"/>
  <c r="BG317" i="1"/>
  <c r="BF317" i="1"/>
  <c r="T317" i="1"/>
  <c r="R317" i="1"/>
  <c r="P317" i="1"/>
  <c r="J317" i="1"/>
  <c r="BE317" i="1" s="1"/>
  <c r="BK315" i="1"/>
  <c r="BI315" i="1"/>
  <c r="BH315" i="1"/>
  <c r="BG315" i="1"/>
  <c r="BF315" i="1"/>
  <c r="BE315" i="1"/>
  <c r="T315" i="1"/>
  <c r="R315" i="1"/>
  <c r="P315" i="1"/>
  <c r="J315" i="1"/>
  <c r="BK311" i="1"/>
  <c r="BI311" i="1"/>
  <c r="BH311" i="1"/>
  <c r="BG311" i="1"/>
  <c r="BF311" i="1"/>
  <c r="T311" i="1"/>
  <c r="R311" i="1"/>
  <c r="P311" i="1"/>
  <c r="J311" i="1"/>
  <c r="BE311" i="1" s="1"/>
  <c r="BK309" i="1"/>
  <c r="BI309" i="1"/>
  <c r="BH309" i="1"/>
  <c r="BG309" i="1"/>
  <c r="BF309" i="1"/>
  <c r="T309" i="1"/>
  <c r="R309" i="1"/>
  <c r="P309" i="1"/>
  <c r="J309" i="1"/>
  <c r="BE309" i="1" s="1"/>
  <c r="BK307" i="1"/>
  <c r="BI307" i="1"/>
  <c r="BH307" i="1"/>
  <c r="BG307" i="1"/>
  <c r="BF307" i="1"/>
  <c r="T307" i="1"/>
  <c r="R307" i="1"/>
  <c r="P307" i="1"/>
  <c r="J307" i="1"/>
  <c r="BE307" i="1" s="1"/>
  <c r="BK305" i="1"/>
  <c r="BI305" i="1"/>
  <c r="BH305" i="1"/>
  <c r="BG305" i="1"/>
  <c r="BF305" i="1"/>
  <c r="T305" i="1"/>
  <c r="R305" i="1"/>
  <c r="P305" i="1"/>
  <c r="J305" i="1"/>
  <c r="BE305" i="1" s="1"/>
  <c r="BK301" i="1"/>
  <c r="BI301" i="1"/>
  <c r="BH301" i="1"/>
  <c r="BG301" i="1"/>
  <c r="BF301" i="1"/>
  <c r="T301" i="1"/>
  <c r="R301" i="1"/>
  <c r="P301" i="1"/>
  <c r="J301" i="1"/>
  <c r="BE301" i="1" s="1"/>
  <c r="BK299" i="1"/>
  <c r="BI299" i="1"/>
  <c r="BH299" i="1"/>
  <c r="BG299" i="1"/>
  <c r="BF299" i="1"/>
  <c r="T299" i="1"/>
  <c r="R299" i="1"/>
  <c r="P299" i="1"/>
  <c r="J299" i="1"/>
  <c r="BE299" i="1" s="1"/>
  <c r="BK297" i="1"/>
  <c r="BI297" i="1"/>
  <c r="BH297" i="1"/>
  <c r="BG297" i="1"/>
  <c r="BF297" i="1"/>
  <c r="BE297" i="1"/>
  <c r="T297" i="1"/>
  <c r="R297" i="1"/>
  <c r="P297" i="1"/>
  <c r="J297" i="1"/>
  <c r="BK295" i="1"/>
  <c r="BI295" i="1"/>
  <c r="BH295" i="1"/>
  <c r="BG295" i="1"/>
  <c r="BF295" i="1"/>
  <c r="T295" i="1"/>
  <c r="R295" i="1"/>
  <c r="P295" i="1"/>
  <c r="J295" i="1"/>
  <c r="BE295" i="1" s="1"/>
  <c r="BK291" i="1"/>
  <c r="BI291" i="1"/>
  <c r="BH291" i="1"/>
  <c r="BG291" i="1"/>
  <c r="BF291" i="1"/>
  <c r="T291" i="1"/>
  <c r="R291" i="1"/>
  <c r="P291" i="1"/>
  <c r="J291" i="1"/>
  <c r="BE291" i="1" s="1"/>
  <c r="BK285" i="1"/>
  <c r="BI285" i="1"/>
  <c r="BH285" i="1"/>
  <c r="BG285" i="1"/>
  <c r="BF285" i="1"/>
  <c r="T285" i="1"/>
  <c r="R285" i="1"/>
  <c r="P285" i="1"/>
  <c r="J285" i="1"/>
  <c r="BE285" i="1" s="1"/>
  <c r="BK278" i="1"/>
  <c r="BI278" i="1"/>
  <c r="BH278" i="1"/>
  <c r="BG278" i="1"/>
  <c r="BF278" i="1"/>
  <c r="BE278" i="1"/>
  <c r="T278" i="1"/>
  <c r="T270" i="1" s="1"/>
  <c r="R278" i="1"/>
  <c r="P278" i="1"/>
  <c r="J278" i="1"/>
  <c r="BK271" i="1"/>
  <c r="BI271" i="1"/>
  <c r="BH271" i="1"/>
  <c r="BG271" i="1"/>
  <c r="BF271" i="1"/>
  <c r="BE271" i="1"/>
  <c r="T271" i="1"/>
  <c r="R271" i="1"/>
  <c r="P271" i="1"/>
  <c r="J271" i="1"/>
  <c r="BK268" i="1"/>
  <c r="BI268" i="1"/>
  <c r="BH268" i="1"/>
  <c r="BG268" i="1"/>
  <c r="BF268" i="1"/>
  <c r="T268" i="1"/>
  <c r="R268" i="1"/>
  <c r="P268" i="1"/>
  <c r="J268" i="1"/>
  <c r="BE268" i="1" s="1"/>
  <c r="BK267" i="1"/>
  <c r="BI267" i="1"/>
  <c r="BH267" i="1"/>
  <c r="BG267" i="1"/>
  <c r="BF267" i="1"/>
  <c r="T267" i="1"/>
  <c r="R267" i="1"/>
  <c r="P267" i="1"/>
  <c r="J267" i="1"/>
  <c r="BE267" i="1" s="1"/>
  <c r="BK261" i="1"/>
  <c r="BK240" i="1" s="1"/>
  <c r="J240" i="1" s="1"/>
  <c r="J101" i="1" s="1"/>
  <c r="BI261" i="1"/>
  <c r="BH261" i="1"/>
  <c r="BG261" i="1"/>
  <c r="BF261" i="1"/>
  <c r="BE261" i="1"/>
  <c r="T261" i="1"/>
  <c r="R261" i="1"/>
  <c r="P261" i="1"/>
  <c r="J261" i="1"/>
  <c r="BK260" i="1"/>
  <c r="BI260" i="1"/>
  <c r="BH260" i="1"/>
  <c r="BG260" i="1"/>
  <c r="BF260" i="1"/>
  <c r="BE260" i="1"/>
  <c r="T260" i="1"/>
  <c r="R260" i="1"/>
  <c r="P260" i="1"/>
  <c r="J260" i="1"/>
  <c r="BK250" i="1"/>
  <c r="BI250" i="1"/>
  <c r="BH250" i="1"/>
  <c r="BG250" i="1"/>
  <c r="BF250" i="1"/>
  <c r="T250" i="1"/>
  <c r="R250" i="1"/>
  <c r="P250" i="1"/>
  <c r="J250" i="1"/>
  <c r="BE250" i="1" s="1"/>
  <c r="BK241" i="1"/>
  <c r="BI241" i="1"/>
  <c r="BH241" i="1"/>
  <c r="BG241" i="1"/>
  <c r="BF241" i="1"/>
  <c r="T241" i="1"/>
  <c r="R241" i="1"/>
  <c r="P241" i="1"/>
  <c r="J241" i="1"/>
  <c r="BE241" i="1" s="1"/>
  <c r="BK238" i="1"/>
  <c r="BI238" i="1"/>
  <c r="BH238" i="1"/>
  <c r="BG238" i="1"/>
  <c r="BF238" i="1"/>
  <c r="T238" i="1"/>
  <c r="R238" i="1"/>
  <c r="P238" i="1"/>
  <c r="J238" i="1"/>
  <c r="BE238" i="1" s="1"/>
  <c r="BK236" i="1"/>
  <c r="BI236" i="1"/>
  <c r="BH236" i="1"/>
  <c r="BG236" i="1"/>
  <c r="BF236" i="1"/>
  <c r="T236" i="1"/>
  <c r="R236" i="1"/>
  <c r="P236" i="1"/>
  <c r="J236" i="1"/>
  <c r="BE236" i="1" s="1"/>
  <c r="BK234" i="1"/>
  <c r="BI234" i="1"/>
  <c r="BH234" i="1"/>
  <c r="BG234" i="1"/>
  <c r="BF234" i="1"/>
  <c r="T234" i="1"/>
  <c r="R234" i="1"/>
  <c r="P234" i="1"/>
  <c r="J234" i="1"/>
  <c r="BE234" i="1" s="1"/>
  <c r="BK233" i="1"/>
  <c r="BI233" i="1"/>
  <c r="BH233" i="1"/>
  <c r="BG233" i="1"/>
  <c r="BF233" i="1"/>
  <c r="BE233" i="1"/>
  <c r="T233" i="1"/>
  <c r="R233" i="1"/>
  <c r="P233" i="1"/>
  <c r="J233" i="1"/>
  <c r="BK231" i="1"/>
  <c r="BI231" i="1"/>
  <c r="BH231" i="1"/>
  <c r="BG231" i="1"/>
  <c r="BF231" i="1"/>
  <c r="T231" i="1"/>
  <c r="R231" i="1"/>
  <c r="P231" i="1"/>
  <c r="J231" i="1"/>
  <c r="BE231" i="1" s="1"/>
  <c r="BK229" i="1"/>
  <c r="BI229" i="1"/>
  <c r="BH229" i="1"/>
  <c r="BG229" i="1"/>
  <c r="BF229" i="1"/>
  <c r="T229" i="1"/>
  <c r="R229" i="1"/>
  <c r="P229" i="1"/>
  <c r="J229" i="1"/>
  <c r="BE229" i="1" s="1"/>
  <c r="BK227" i="1"/>
  <c r="BI227" i="1"/>
  <c r="BH227" i="1"/>
  <c r="BG227" i="1"/>
  <c r="BF227" i="1"/>
  <c r="T227" i="1"/>
  <c r="R227" i="1"/>
  <c r="P227" i="1"/>
  <c r="P224" i="1" s="1"/>
  <c r="J227" i="1"/>
  <c r="BE227" i="1" s="1"/>
  <c r="BK225" i="1"/>
  <c r="BK224" i="1" s="1"/>
  <c r="J224" i="1" s="1"/>
  <c r="J100" i="1" s="1"/>
  <c r="BI225" i="1"/>
  <c r="BH225" i="1"/>
  <c r="BG225" i="1"/>
  <c r="BF225" i="1"/>
  <c r="BE225" i="1"/>
  <c r="T225" i="1"/>
  <c r="R225" i="1"/>
  <c r="P225" i="1"/>
  <c r="J225" i="1"/>
  <c r="BK222" i="1"/>
  <c r="BI222" i="1"/>
  <c r="BH222" i="1"/>
  <c r="BG222" i="1"/>
  <c r="BF222" i="1"/>
  <c r="T222" i="1"/>
  <c r="R222" i="1"/>
  <c r="P222" i="1"/>
  <c r="J222" i="1"/>
  <c r="BE222" i="1" s="1"/>
  <c r="BK219" i="1"/>
  <c r="BI219" i="1"/>
  <c r="BH219" i="1"/>
  <c r="BG219" i="1"/>
  <c r="BF219" i="1"/>
  <c r="T219" i="1"/>
  <c r="R219" i="1"/>
  <c r="P219" i="1"/>
  <c r="J219" i="1"/>
  <c r="BE219" i="1" s="1"/>
  <c r="BK210" i="1"/>
  <c r="BI210" i="1"/>
  <c r="BH210" i="1"/>
  <c r="BG210" i="1"/>
  <c r="BF210" i="1"/>
  <c r="T210" i="1"/>
  <c r="R210" i="1"/>
  <c r="P210" i="1"/>
  <c r="J210" i="1"/>
  <c r="BE210" i="1" s="1"/>
  <c r="BK208" i="1"/>
  <c r="BI208" i="1"/>
  <c r="BH208" i="1"/>
  <c r="BG208" i="1"/>
  <c r="BF208" i="1"/>
  <c r="BE208" i="1"/>
  <c r="T208" i="1"/>
  <c r="R208" i="1"/>
  <c r="P208" i="1"/>
  <c r="J208" i="1"/>
  <c r="BK206" i="1"/>
  <c r="BI206" i="1"/>
  <c r="BH206" i="1"/>
  <c r="BG206" i="1"/>
  <c r="BF206" i="1"/>
  <c r="BE206" i="1"/>
  <c r="T206" i="1"/>
  <c r="R206" i="1"/>
  <c r="P206" i="1"/>
  <c r="J206" i="1"/>
  <c r="BK205" i="1"/>
  <c r="BI205" i="1"/>
  <c r="BH205" i="1"/>
  <c r="BG205" i="1"/>
  <c r="BF205" i="1"/>
  <c r="T205" i="1"/>
  <c r="R205" i="1"/>
  <c r="P205" i="1"/>
  <c r="J205" i="1"/>
  <c r="BE205" i="1" s="1"/>
  <c r="BK204" i="1"/>
  <c r="BI204" i="1"/>
  <c r="BH204" i="1"/>
  <c r="BG204" i="1"/>
  <c r="BF204" i="1"/>
  <c r="T204" i="1"/>
  <c r="R204" i="1"/>
  <c r="P204" i="1"/>
  <c r="J204" i="1"/>
  <c r="BE204" i="1" s="1"/>
  <c r="BK198" i="1"/>
  <c r="BI198" i="1"/>
  <c r="BH198" i="1"/>
  <c r="BG198" i="1"/>
  <c r="BF198" i="1"/>
  <c r="T198" i="1"/>
  <c r="R198" i="1"/>
  <c r="P198" i="1"/>
  <c r="J198" i="1"/>
  <c r="BE198" i="1" s="1"/>
  <c r="BK191" i="1"/>
  <c r="BI191" i="1"/>
  <c r="BH191" i="1"/>
  <c r="BG191" i="1"/>
  <c r="BF191" i="1"/>
  <c r="BE191" i="1"/>
  <c r="T191" i="1"/>
  <c r="R191" i="1"/>
  <c r="P191" i="1"/>
  <c r="J191" i="1"/>
  <c r="BK189" i="1"/>
  <c r="BI189" i="1"/>
  <c r="BH189" i="1"/>
  <c r="BG189" i="1"/>
  <c r="BF189" i="1"/>
  <c r="T189" i="1"/>
  <c r="R189" i="1"/>
  <c r="P189" i="1"/>
  <c r="J189" i="1"/>
  <c r="BE189" i="1" s="1"/>
  <c r="BK188" i="1"/>
  <c r="BI188" i="1"/>
  <c r="BH188" i="1"/>
  <c r="BG188" i="1"/>
  <c r="BF188" i="1"/>
  <c r="T188" i="1"/>
  <c r="R188" i="1"/>
  <c r="P188" i="1"/>
  <c r="J188" i="1"/>
  <c r="BE188" i="1" s="1"/>
  <c r="BK186" i="1"/>
  <c r="BI186" i="1"/>
  <c r="BH186" i="1"/>
  <c r="BG186" i="1"/>
  <c r="BF186" i="1"/>
  <c r="T186" i="1"/>
  <c r="R186" i="1"/>
  <c r="P186" i="1"/>
  <c r="J186" i="1"/>
  <c r="BE186" i="1" s="1"/>
  <c r="BK182" i="1"/>
  <c r="BI182" i="1"/>
  <c r="BH182" i="1"/>
  <c r="BG182" i="1"/>
  <c r="BF182" i="1"/>
  <c r="T182" i="1"/>
  <c r="R182" i="1"/>
  <c r="P182" i="1"/>
  <c r="J182" i="1"/>
  <c r="BE182" i="1" s="1"/>
  <c r="BK178" i="1"/>
  <c r="BI178" i="1"/>
  <c r="BH178" i="1"/>
  <c r="BG178" i="1"/>
  <c r="BF178" i="1"/>
  <c r="T178" i="1"/>
  <c r="R178" i="1"/>
  <c r="P178" i="1"/>
  <c r="J178" i="1"/>
  <c r="BE178" i="1" s="1"/>
  <c r="BK176" i="1"/>
  <c r="BI176" i="1"/>
  <c r="BH176" i="1"/>
  <c r="BG176" i="1"/>
  <c r="BF176" i="1"/>
  <c r="T176" i="1"/>
  <c r="R176" i="1"/>
  <c r="P176" i="1"/>
  <c r="J176" i="1"/>
  <c r="BE176" i="1" s="1"/>
  <c r="BK174" i="1"/>
  <c r="BI174" i="1"/>
  <c r="BH174" i="1"/>
  <c r="BG174" i="1"/>
  <c r="BF174" i="1"/>
  <c r="BE174" i="1"/>
  <c r="T174" i="1"/>
  <c r="R174" i="1"/>
  <c r="P174" i="1"/>
  <c r="J174" i="1"/>
  <c r="BK171" i="1"/>
  <c r="BI171" i="1"/>
  <c r="BH171" i="1"/>
  <c r="BG171" i="1"/>
  <c r="BF171" i="1"/>
  <c r="T171" i="1"/>
  <c r="R171" i="1"/>
  <c r="P171" i="1"/>
  <c r="J171" i="1"/>
  <c r="BE171" i="1" s="1"/>
  <c r="BK169" i="1"/>
  <c r="BI169" i="1"/>
  <c r="BH169" i="1"/>
  <c r="BG169" i="1"/>
  <c r="BF169" i="1"/>
  <c r="T169" i="1"/>
  <c r="R169" i="1"/>
  <c r="P169" i="1"/>
  <c r="J169" i="1"/>
  <c r="BE169" i="1" s="1"/>
  <c r="BK167" i="1"/>
  <c r="BI167" i="1"/>
  <c r="BH167" i="1"/>
  <c r="BG167" i="1"/>
  <c r="BF167" i="1"/>
  <c r="T167" i="1"/>
  <c r="R167" i="1"/>
  <c r="P167" i="1"/>
  <c r="J167" i="1"/>
  <c r="BE167" i="1" s="1"/>
  <c r="BK164" i="1"/>
  <c r="BI164" i="1"/>
  <c r="BH164" i="1"/>
  <c r="BG164" i="1"/>
  <c r="BF164" i="1"/>
  <c r="BE164" i="1"/>
  <c r="T164" i="1"/>
  <c r="R164" i="1"/>
  <c r="P164" i="1"/>
  <c r="J164" i="1"/>
  <c r="BK163" i="1"/>
  <c r="BI163" i="1"/>
  <c r="BH163" i="1"/>
  <c r="BG163" i="1"/>
  <c r="BF163" i="1"/>
  <c r="BE163" i="1"/>
  <c r="T163" i="1"/>
  <c r="R163" i="1"/>
  <c r="P163" i="1"/>
  <c r="J163" i="1"/>
  <c r="BK155" i="1"/>
  <c r="BI155" i="1"/>
  <c r="BH155" i="1"/>
  <c r="BG155" i="1"/>
  <c r="BF155" i="1"/>
  <c r="T155" i="1"/>
  <c r="R155" i="1"/>
  <c r="P155" i="1"/>
  <c r="J155" i="1"/>
  <c r="BE155" i="1" s="1"/>
  <c r="BK153" i="1"/>
  <c r="BI153" i="1"/>
  <c r="BH153" i="1"/>
  <c r="BG153" i="1"/>
  <c r="BF153" i="1"/>
  <c r="T153" i="1"/>
  <c r="R153" i="1"/>
  <c r="P153" i="1"/>
  <c r="J153" i="1"/>
  <c r="BE153" i="1" s="1"/>
  <c r="BK151" i="1"/>
  <c r="BI151" i="1"/>
  <c r="BH151" i="1"/>
  <c r="BG151" i="1"/>
  <c r="BF151" i="1"/>
  <c r="BE151" i="1"/>
  <c r="T151" i="1"/>
  <c r="R151" i="1"/>
  <c r="P151" i="1"/>
  <c r="J151" i="1"/>
  <c r="BK147" i="1"/>
  <c r="BI147" i="1"/>
  <c r="BH147" i="1"/>
  <c r="BG147" i="1"/>
  <c r="BF147" i="1"/>
  <c r="T147" i="1"/>
  <c r="R147" i="1"/>
  <c r="P147" i="1"/>
  <c r="J147" i="1"/>
  <c r="BE147" i="1" s="1"/>
  <c r="BK145" i="1"/>
  <c r="BI145" i="1"/>
  <c r="BH145" i="1"/>
  <c r="BG145" i="1"/>
  <c r="BF145" i="1"/>
  <c r="T145" i="1"/>
  <c r="R145" i="1"/>
  <c r="P145" i="1"/>
  <c r="J145" i="1"/>
  <c r="BE145" i="1" s="1"/>
  <c r="BK143" i="1"/>
  <c r="BI143" i="1"/>
  <c r="BH143" i="1"/>
  <c r="BG143" i="1"/>
  <c r="BF143" i="1"/>
  <c r="J34" i="1" s="1"/>
  <c r="T143" i="1"/>
  <c r="R143" i="1"/>
  <c r="P143" i="1"/>
  <c r="J143" i="1"/>
  <c r="BE143" i="1" s="1"/>
  <c r="BK141" i="1"/>
  <c r="BI141" i="1"/>
  <c r="BH141" i="1"/>
  <c r="BG141" i="1"/>
  <c r="BF141" i="1"/>
  <c r="T141" i="1"/>
  <c r="R141" i="1"/>
  <c r="P141" i="1"/>
  <c r="J141" i="1"/>
  <c r="BE141" i="1" s="1"/>
  <c r="BK137" i="1"/>
  <c r="BK136" i="1" s="1"/>
  <c r="BI137" i="1"/>
  <c r="BH137" i="1"/>
  <c r="BG137" i="1"/>
  <c r="BF137" i="1"/>
  <c r="T137" i="1"/>
  <c r="R137" i="1"/>
  <c r="P137" i="1"/>
  <c r="J137" i="1"/>
  <c r="BE137" i="1" s="1"/>
  <c r="J130" i="1"/>
  <c r="J128" i="1"/>
  <c r="F128" i="1"/>
  <c r="E126" i="1"/>
  <c r="E124" i="1"/>
  <c r="F92" i="1"/>
  <c r="J91" i="1"/>
  <c r="J89" i="1"/>
  <c r="F89" i="1"/>
  <c r="E87" i="1"/>
  <c r="J37" i="1"/>
  <c r="J36" i="1"/>
  <c r="J35" i="1"/>
  <c r="J92" i="1" s="1"/>
  <c r="F131" i="1" s="1"/>
  <c r="F130" i="1" s="1"/>
  <c r="E85" i="1" s="1"/>
  <c r="P136" i="1" l="1"/>
  <c r="P372" i="1"/>
  <c r="R136" i="1"/>
  <c r="F36" i="1"/>
  <c r="R372" i="1"/>
  <c r="R371" i="1" s="1"/>
  <c r="T534" i="1"/>
  <c r="T136" i="1"/>
  <c r="T224" i="1"/>
  <c r="R465" i="1"/>
  <c r="T465" i="1"/>
  <c r="F35" i="1"/>
  <c r="R240" i="1"/>
  <c r="R135" i="1" s="1"/>
  <c r="P270" i="1"/>
  <c r="BK270" i="1"/>
  <c r="J270" i="1" s="1"/>
  <c r="J102" i="1" s="1"/>
  <c r="R348" i="1"/>
  <c r="P348" i="1"/>
  <c r="T510" i="1"/>
  <c r="R224" i="1"/>
  <c r="R162" i="1"/>
  <c r="T240" i="1"/>
  <c r="R270" i="1"/>
  <c r="T348" i="1"/>
  <c r="BK372" i="1"/>
  <c r="J372" i="1" s="1"/>
  <c r="J107" i="1" s="1"/>
  <c r="T407" i="1"/>
  <c r="T363" i="1"/>
  <c r="P465" i="1"/>
  <c r="P510" i="1"/>
  <c r="T372" i="1"/>
  <c r="P240" i="1"/>
  <c r="F37" i="1"/>
  <c r="T162" i="1"/>
  <c r="P162" i="1"/>
  <c r="BK162" i="1"/>
  <c r="J162" i="1" s="1"/>
  <c r="J99" i="1" s="1"/>
  <c r="P497" i="1"/>
  <c r="BK497" i="1"/>
  <c r="J497" i="1" s="1"/>
  <c r="J110" i="1" s="1"/>
  <c r="J33" i="1"/>
  <c r="F33" i="1"/>
  <c r="J136" i="1"/>
  <c r="J98" i="1" s="1"/>
  <c r="BK135" i="1"/>
  <c r="P135" i="1"/>
  <c r="J131" i="1"/>
  <c r="F91" i="1"/>
  <c r="F34" i="1"/>
  <c r="R134" i="1" l="1"/>
  <c r="T371" i="1"/>
  <c r="T135" i="1"/>
  <c r="T134" i="1" s="1"/>
  <c r="BK371" i="1"/>
  <c r="J371" i="1" s="1"/>
  <c r="J106" i="1" s="1"/>
  <c r="P371" i="1"/>
  <c r="P134" i="1" s="1"/>
  <c r="J135" i="1"/>
  <c r="J97" i="1" s="1"/>
  <c r="BK134" i="1"/>
  <c r="J134" i="1" s="1"/>
  <c r="J96" i="1" l="1"/>
  <c r="J30" i="1"/>
  <c r="J39" i="1" s="1"/>
</calcChain>
</file>

<file path=xl/sharedStrings.xml><?xml version="1.0" encoding="utf-8"?>
<sst xmlns="http://schemas.openxmlformats.org/spreadsheetml/2006/main" count="4730" uniqueCount="885">
  <si>
    <t>&gt;&gt;  skryté sloupce  &lt;&lt;</t>
  </si>
  <si>
    <t>{a8915d34-f2c7-424a-ba4b-1cb7d92577c0}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</si>
  <si>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</si>
  <si>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</si>
  <si>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</si>
  <si>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</si>
  <si>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</si>
  <si>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</si>
  <si>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101.2 - SO101.2 - hromadná garáž - Zázemí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</si>
  <si>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</si>
  <si>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</si>
  <si>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</si>
  <si>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</si>
  <si>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</si>
  <si>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</si>
  <si>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</si>
  <si>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</si>
  <si>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</si>
  <si>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</si>
  <si>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</si>
  <si>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</si>
  <si>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</si>
  <si>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</si>
  <si>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</si>
  <si>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</si>
  <si>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</si>
  <si>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</si>
  <si>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</si>
  <si>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</si>
  <si>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</si>
  <si>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</si>
  <si>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</si>
  <si>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</si>
  <si>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</si>
  <si>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</si>
  <si>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</si>
  <si>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</si>
  <si>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</si>
  <si>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</si>
  <si>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</si>
  <si>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</si>
  <si>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</si>
  <si>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</si>
  <si>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</si>
  <si>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</si>
  <si>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</si>
  <si>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</si>
  <si>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</si>
  <si>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</si>
  <si>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</si>
  <si>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</si>
  <si>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</si>
  <si>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</si>
  <si>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</si>
  <si>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</si>
  <si>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</si>
  <si>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</si>
  <si>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</si>
  <si>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</si>
  <si>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</si>
  <si>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</si>
  <si>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</si>
  <si>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</si>
  <si>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</si>
  <si>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</si>
  <si>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</si>
  <si>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</si>
  <si>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</si>
  <si>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</si>
  <si>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</si>
  <si>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</si>
  <si>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</si>
  <si>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</si>
  <si>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</si>
  <si>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</si>
  <si>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</si>
  <si>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</si>
  <si>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</si>
  <si>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</si>
  <si>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</si>
  <si>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</si>
  <si>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</si>
  <si>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1</t>
  </si>
  <si>
    <t>0</t>
  </si>
  <si>
    <t>ROZPOCET</t>
  </si>
  <si>
    <t>Zemní práce</t>
  </si>
  <si>
    <t>K</t>
  </si>
  <si>
    <t>132201101</t>
  </si>
  <si>
    <t>Hloubení zapažených i nezapažených rýh šířky do 600 mm  s urovnáním dna do předepsaného profilu a spádu v hornině tř. 3 do 100 m3</t>
  </si>
  <si>
    <t>m3</t>
  </si>
  <si>
    <t>CS ÚRS 2019 02</t>
  </si>
  <si>
    <t>4</t>
  </si>
  <si>
    <t>461438431</t>
  </si>
  <si>
    <t>VV</t>
  </si>
  <si>
    <t>(14,82+2,11)*0,6*0,6+0,75*0,6*0,6*2+1*0,6*0,6*2+1*0,6*(1,2+0,6)/2</t>
  </si>
  <si>
    <t>True</t>
  </si>
  <si>
    <t>(2+3)*0,6*1,2+(1+5,25+1)*0,75*1,05+9,7*0,6*1,2+3,6*0,6*(1,2+2,9)/2</t>
  </si>
  <si>
    <t>Součet</t>
  </si>
  <si>
    <t>132201109</t>
  </si>
  <si>
    <t>Hloubení zapažených i nezapažených rýh šířky do 600 mm  s urovnáním dna do předepsaného profilu a spádu v hornině tř. 3 Příplatek k cenám za lepivost horniny tř. 3</t>
  </si>
  <si>
    <t>-1966179082</t>
  </si>
  <si>
    <t>28,616/2</t>
  </si>
  <si>
    <t>3</t>
  </si>
  <si>
    <t>132201201</t>
  </si>
  <si>
    <t>Hloubení zapažených i nezapažených rýh šířky přes 600 do 2 000 mm  s urovnáním dna do předepsaného profilu a spádu v hornině tř. 3 do 100 m3</t>
  </si>
  <si>
    <t>1604908797</t>
  </si>
  <si>
    <t>13,915*(2,2+3)/2*0,57+13,915*0,9*0,6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</si>
  <si>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</si>
  <si>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</si>
  <si>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-2136805615</t>
  </si>
  <si>
    <t>28,136/2</t>
  </si>
  <si>
    <t>5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</si>
  <si>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</si>
  <si>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</si>
  <si>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-127370038</t>
  </si>
  <si>
    <t>"výkopek" 28,616+28,136</t>
  </si>
  <si>
    <t>"pro zásypy" 287,805</t>
  </si>
  <si>
    <t>6</t>
  </si>
  <si>
    <t>167101102</t>
  </si>
  <si>
    <t>Nakládání, skládání a překládání neulehlého výkopku nebo sypaniny  nakládání, množství přes 100 m3, z hornin tř. 1 až 4</t>
  </si>
  <si>
    <t>-1843727380</t>
  </si>
  <si>
    <t>7</t>
  </si>
  <si>
    <t>171201211</t>
  </si>
  <si>
    <t>Poplatek za uložení stavebního odpadu na skládce (skládkovné) zeminy a kameniva zatříděného do Katalogu odpadů pod kódem 170 504</t>
  </si>
  <si>
    <t>t</t>
  </si>
  <si>
    <t>1471622382</t>
  </si>
  <si>
    <t>(28,616+28,136)*1,8</t>
  </si>
  <si>
    <t>8</t>
  </si>
  <si>
    <t>174101101</t>
  </si>
  <si>
    <t>Zásyp sypaninou z jakékoliv horniny  s uložením výkopku ve vrstvách se zhutněním jam, šachet, rýh nebo kolem objektů v těchto vykopávkách</t>
  </si>
  <si>
    <t>347073201</t>
  </si>
  <si>
    <t>"pod podlahou" 15,2*(0,9+3,2)/2*2,4+15,2*5,4*0,4</t>
  </si>
  <si>
    <t>"za zdí vnější strany" 20,825*(0,9+1,25)/2*0,57</t>
  </si>
  <si>
    <t>"pod loubím zázemí" 15,5*(4,1*0,5+(0,8+1,2)/2*0,6+(1,2+1,8)/2*0,6)</t>
  </si>
  <si>
    <t>"od loubí zázemí kolem stáv. objektu"</t>
  </si>
  <si>
    <t>14*(1+2,5)/2*3+(4,6+2,81)*(1+2,5)/2*3</t>
  </si>
  <si>
    <t>Zakládání</t>
  </si>
  <si>
    <t>9</t>
  </si>
  <si>
    <t>21100-002R</t>
  </si>
  <si>
    <t>M+D drenážní šachtice d 315mm, vč. poklopu, dna, a těla z korugovaného potrubí, kompletní provedení, hl. 2-3,3m</t>
  </si>
  <si>
    <t>kus</t>
  </si>
  <si>
    <t>601714866</t>
  </si>
  <si>
    <t>10</t>
  </si>
  <si>
    <t>211561111</t>
  </si>
  <si>
    <t>Výplň kamenivem do rýh odvodňovacích žeber nebo trativodů  bez zhutnění, s úpravou povrchu výplně kamenivem hrubým drceným frakce 4 až 16 mm</t>
  </si>
  <si>
    <t>-744320819</t>
  </si>
  <si>
    <t>(28,3+27+9,6+13+9)*0,6*0,6</t>
  </si>
  <si>
    <t>11</t>
  </si>
  <si>
    <t>211971121</t>
  </si>
  <si>
    <t>Zřízení opláštění výplně z geotextilie odvodňovacích žeber nebo trativodů  v rýze nebo zářezu se stěnami svislými nebo šikmými o sklonu přes 1:2 při rozvinuté šířce opláštění do 2,5 m</t>
  </si>
  <si>
    <t>m2</t>
  </si>
  <si>
    <t>-241227324</t>
  </si>
  <si>
    <t>(28,3+27+9,6+13+9)*(0,6+0,6)*2</t>
  </si>
  <si>
    <t>12</t>
  </si>
  <si>
    <t>M</t>
  </si>
  <si>
    <t>69311033</t>
  </si>
  <si>
    <t>geotextilie tkaná separační, filtrační, výztužná PP pevnost v tahu 20kN/m</t>
  </si>
  <si>
    <t>-1676006859</t>
  </si>
  <si>
    <t>208,56*1,15</t>
  </si>
  <si>
    <t>13</t>
  </si>
  <si>
    <t>212312111</t>
  </si>
  <si>
    <t>Lože pro trativody  z betonu prostého</t>
  </si>
  <si>
    <t>378657432</t>
  </si>
  <si>
    <t>(28,3+27+9,6+13+9)*0,6*0,6*(0,185+0,15)/2</t>
  </si>
  <si>
    <t>14</t>
  </si>
  <si>
    <t>212755214</t>
  </si>
  <si>
    <t>Trativody bez lože z drenážních trubek  plastových flexibilních D 100 mm</t>
  </si>
  <si>
    <t>m</t>
  </si>
  <si>
    <t>-1250355894</t>
  </si>
  <si>
    <t>"kolem zázemí" 28,3</t>
  </si>
  <si>
    <t>15</t>
  </si>
  <si>
    <t>212755216</t>
  </si>
  <si>
    <t>Trativody bez lože z drenážních trubek  plastových flexibilních D 160 mm</t>
  </si>
  <si>
    <t>75785974</t>
  </si>
  <si>
    <t>"odvedení od zázemí" 27+9,6+13+9</t>
  </si>
  <si>
    <t>16</t>
  </si>
  <si>
    <t>271532212</t>
  </si>
  <si>
    <t>Podsyp pod základové konstrukce se zhutněním a urovnáním povrchu z kameniva hrubého, frakce 16 - 32 mm</t>
  </si>
  <si>
    <t>661099378</t>
  </si>
  <si>
    <t>"mezi základ.pasy"</t>
  </si>
  <si>
    <t>((4,367+5,695+2,053)*5,05+0,95*3,49)*0,1</t>
  </si>
  <si>
    <t>17</t>
  </si>
  <si>
    <t>273322511</t>
  </si>
  <si>
    <t>Základy z betonu železového (bez výztuže) desky z betonu se zvýšenými nároky na prostředí tř. C 25/30</t>
  </si>
  <si>
    <t>1599691171</t>
  </si>
  <si>
    <t>"třída betonu C25/30 XC2 XA2"</t>
  </si>
  <si>
    <t>6,15*13,915*0,2</t>
  </si>
  <si>
    <t>18</t>
  </si>
  <si>
    <t>273351121</t>
  </si>
  <si>
    <t>Bednění základů desek zřízení</t>
  </si>
  <si>
    <t>1608660399</t>
  </si>
  <si>
    <t>13,915*0,2*2</t>
  </si>
  <si>
    <t>19</t>
  </si>
  <si>
    <t>273351122</t>
  </si>
  <si>
    <t>Bednění základů desek odstranění</t>
  </si>
  <si>
    <t>-1340654437</t>
  </si>
  <si>
    <t>20</t>
  </si>
  <si>
    <t>273362021</t>
  </si>
  <si>
    <t>Výztuž základů desek ze svařovaných sítí z drátů typu KARI</t>
  </si>
  <si>
    <t>-997144562</t>
  </si>
  <si>
    <t>6,15*13,915*1,2*4,44/1000</t>
  </si>
  <si>
    <t>21</t>
  </si>
  <si>
    <t>274322511</t>
  </si>
  <si>
    <t>Základy z betonu železového (bez výztuže) pasy z betonu se zvýšenými nároky na prostředí tř. C 25/30</t>
  </si>
  <si>
    <t>554157732</t>
  </si>
  <si>
    <t>"třída betonu C25/30 XC2, XA2"</t>
  </si>
  <si>
    <t>13,195*0,9*0,6+0,75*0,6*0,6*2+0,3*0,6*2,1*2+0,7*0,6*2,1*2+0,3*0,6*0,75</t>
  </si>
  <si>
    <t>0,75*0,6*0,6+(3+2)*0,6*0,6+5,25*0,75*0,65+1*0,6*0,75*2+9,8*0,6*0,6</t>
  </si>
  <si>
    <t>0,3*0,6*0,725*3+1,3*0,6*0,6+0,7*0,6*0,6+0,653*0,6*0,6+2,11*0,6*0,6</t>
  </si>
  <si>
    <t>14,82*0,6*0,6</t>
  </si>
  <si>
    <t>22</t>
  </si>
  <si>
    <t>274351121</t>
  </si>
  <si>
    <t>Bednění základů pasů rovné zřízení</t>
  </si>
  <si>
    <t>-1604276923</t>
  </si>
  <si>
    <t>13,195*0,6*2+0,75*0,6*2*2+0,3*2,1*2*2+0,7*2,1*2*2+0,3*0,75*2</t>
  </si>
  <si>
    <t>0,75*0,6*2+(3+2)*0,6*2+5,25*0,65*2+1*0,75*2*2+9,8*0,6*2</t>
  </si>
  <si>
    <t>0,3*0,725*2*3+1,3*0,6*2+0,7*0,6*2+0,653*0,6*2+2,11*0,6*2</t>
  </si>
  <si>
    <t>14,82*0,6*2</t>
  </si>
  <si>
    <t>23</t>
  </si>
  <si>
    <t>274351122</t>
  </si>
  <si>
    <t>Bednění základů pasů rovné odstranění</t>
  </si>
  <si>
    <t>1835904939</t>
  </si>
  <si>
    <t>24</t>
  </si>
  <si>
    <t>274353131</t>
  </si>
  <si>
    <t>Bednění kotevních otvorů a prostupů v základových konstrukcích v pasech včetně polohového zajištění a odbednění, popř. ztraceného bednění z pletiva apod. průřezu přes 0,05 do 0,10 m2, hl. do 1,00 m</t>
  </si>
  <si>
    <t>1757265461</t>
  </si>
  <si>
    <t>25</t>
  </si>
  <si>
    <t>274361821</t>
  </si>
  <si>
    <t>Výztuž základů pasů z betonářské oceli 10 505 (R) nebo BSt 500</t>
  </si>
  <si>
    <t>-1359552232</t>
  </si>
  <si>
    <t>26,818*0,09</t>
  </si>
  <si>
    <t>26</t>
  </si>
  <si>
    <t>275321511</t>
  </si>
  <si>
    <t>Základy z betonu železového (bez výztuže) patky z betonu bez zvláštních nároků na prostředí tř. C 25/30</t>
  </si>
  <si>
    <t>-542128222</t>
  </si>
  <si>
    <t>0,6*0,6*0,85*2</t>
  </si>
  <si>
    <t>27</t>
  </si>
  <si>
    <t>279113154</t>
  </si>
  <si>
    <t>Základové zdi z tvárnic ztraceného bednění včetně výplně z betonu  bez zvláštních nároků na vliv prostředí třídy C 25/30, tloušťky zdiva přes 250 do 300 mm</t>
  </si>
  <si>
    <t>-139324188</t>
  </si>
  <si>
    <t>"Z7" (0,2+1,05+1,05)*2,35</t>
  </si>
  <si>
    <t>"Z8" (5,13+0,7)*2,35</t>
  </si>
  <si>
    <t>"Z6" (1,6+1,6)*1,35</t>
  </si>
  <si>
    <t>"Z2" 1*2,85*3+1*2,1*3+1,3*1,1*2</t>
  </si>
  <si>
    <t>"Z5" 9,8*0,85</t>
  </si>
  <si>
    <t xml:space="preserve">"Z3" 2,15*0,85 </t>
  </si>
  <si>
    <t>28</t>
  </si>
  <si>
    <t>279113155</t>
  </si>
  <si>
    <t>Základové zdi z tvárnic ztraceného bednění včetně výplně z betonu  bez zvláštních nároků na vliv prostředí třídy C 25/30, tloušťky zdiva přes 300 do 400 mm</t>
  </si>
  <si>
    <t>1456321169</t>
  </si>
  <si>
    <t>"Z1" 14*2,85</t>
  </si>
  <si>
    <t>29</t>
  </si>
  <si>
    <t>279361821</t>
  </si>
  <si>
    <t>Výztuž základových zdí nosných  svislých nebo odkloněných od svislice, rovinných nebo oblých, deskových nebo žebrových, včetně výztuže jejich žeber z betonářské oceli 10 505 (R) nebo BSt 500</t>
  </si>
  <si>
    <t>-2033844836</t>
  </si>
  <si>
    <t>(51,294*0,3+39,9*0,4)*0,05</t>
  </si>
  <si>
    <t>Svislé a kompletní konstrukce</t>
  </si>
  <si>
    <t>30</t>
  </si>
  <si>
    <t>311235111</t>
  </si>
  <si>
    <t>Zdivo jednovrstvé z cihel děrovaných broušených na celoplošnou tenkovrstvou maltu, pevnost cihel přes P10 do P15, tl. zdiva 175 mm</t>
  </si>
  <si>
    <t>784742579</t>
  </si>
  <si>
    <t>(1,97*4+5,4)*3,3</t>
  </si>
  <si>
    <t>31</t>
  </si>
  <si>
    <t>311235151</t>
  </si>
  <si>
    <t>Zdivo jednovrstvé z cihel děrovaných broušených na celoplošnou tenkovrstvou maltu, pevnost cihel do P10, tl. zdiva 300 mm</t>
  </si>
  <si>
    <t>-989227576</t>
  </si>
  <si>
    <t>15,5*3,15+20,825*3,15-0,9*0,9*5</t>
  </si>
  <si>
    <t>32</t>
  </si>
  <si>
    <t>311321611</t>
  </si>
  <si>
    <t>Nadzákladové zdi z betonu železového (bez výztuže) nosné bez zvláštních nároků na vliv prostředí tř. C 30/37</t>
  </si>
  <si>
    <t>1059318533</t>
  </si>
  <si>
    <t>(4*3-1,06*2,08-1,06*2,18)*0,45</t>
  </si>
  <si>
    <t>33</t>
  </si>
  <si>
    <t>311351121</t>
  </si>
  <si>
    <t>Bednění nadzákladových zdí nosných rovné oboustranné za každou stranu zřízení</t>
  </si>
  <si>
    <t>-1142287632</t>
  </si>
  <si>
    <t>(4*3-1,06*2,08-1,06*2,18)*2+(1,06*2+2,08*2+2,18*2)*0,45</t>
  </si>
  <si>
    <t>34</t>
  </si>
  <si>
    <t>311351122</t>
  </si>
  <si>
    <t>Bednění nadzákladových zdí nosných rovné oboustranné za každou stranu odstranění</t>
  </si>
  <si>
    <t>-186994417</t>
  </si>
  <si>
    <t>35</t>
  </si>
  <si>
    <t>311361821</t>
  </si>
  <si>
    <t>Výztuž nadzákladových zdí nosných svislých nebo odkloněných od svislice, rovných nebo oblých z betonářské oceli 10 505 (R) nebo BSt 500</t>
  </si>
  <si>
    <t>1966860439</t>
  </si>
  <si>
    <t>(4*3-1,06*2,08-1,06*2,18)*0,45*0,15</t>
  </si>
  <si>
    <t>36</t>
  </si>
  <si>
    <t>317168052</t>
  </si>
  <si>
    <t>Překlady keramické vysoké osazené do maltového lože, šířky překladu 70 mm výšky 238 mm, délky 1250 mm</t>
  </si>
  <si>
    <t>-124984426</t>
  </si>
  <si>
    <t>3*5</t>
  </si>
  <si>
    <t>37</t>
  </si>
  <si>
    <t>317998114</t>
  </si>
  <si>
    <t>Izolace tepelná mezi překlady  z pěnového polystyrenu výšky 24 cm, tloušťky 90 mm</t>
  </si>
  <si>
    <t>-125855308</t>
  </si>
  <si>
    <t>1,25*5</t>
  </si>
  <si>
    <t>Vodorovné konstrukce</t>
  </si>
  <si>
    <t>38</t>
  </si>
  <si>
    <t>411324646</t>
  </si>
  <si>
    <t>Stropy z betonu železového (bez výztuže)  pohledového stropů deskových, plochých střech, desek balkonových, desek hřibových stropů včetně hlavic hřibových sloupů tř. C 30/37</t>
  </si>
  <si>
    <t>251950794</t>
  </si>
  <si>
    <t>"tř. betonu C 30/37 XC4, XF1"</t>
  </si>
  <si>
    <t>"pohledový beton tř. PB3"</t>
  </si>
  <si>
    <t>(6,1*15,2-1,2*0,49)*0,22</t>
  </si>
  <si>
    <t>13,4*2,78*0,16</t>
  </si>
  <si>
    <t>"průvlak P1.2" 13,374*0,6*0,35</t>
  </si>
  <si>
    <t>"průvlak P1.4" 15,2*0,5*0,2</t>
  </si>
  <si>
    <t>"věnec" (14+15,2)*0,3*0,15</t>
  </si>
  <si>
    <t>39</t>
  </si>
  <si>
    <t>411351011</t>
  </si>
  <si>
    <t>Bednění stropních konstrukcí - bez podpěrné konstrukce desek tloušťky stropní desky přes 5 do 25 cm zřízení</t>
  </si>
  <si>
    <t>-1348747454</t>
  </si>
  <si>
    <t>(6,1*15,2-1,2*0,49)</t>
  </si>
  <si>
    <t>13,4*2,78</t>
  </si>
  <si>
    <t>(15,2*2-1,2)*0,22+13,4*(0,22-0,16)+(13,4+2,78)*0,16</t>
  </si>
  <si>
    <t>"průvlak P1.2" 13,374*0,6*2</t>
  </si>
  <si>
    <t>"průvlak P1.4" 15,2*0,5*2</t>
  </si>
  <si>
    <t>"věnec" (14+15,2)*0,15*2</t>
  </si>
  <si>
    <t>40</t>
  </si>
  <si>
    <t>411351012</t>
  </si>
  <si>
    <t>Bednění stropních konstrukcí - bez podpěrné konstrukce desek tloušťky stropní desky přes 5 do 25 cm odstranění</t>
  </si>
  <si>
    <t>1944058351</t>
  </si>
  <si>
    <t>41</t>
  </si>
  <si>
    <t>411354313</t>
  </si>
  <si>
    <t>Podpěrná konstrukce stropů - desek, kleneb a skořepin výška podepření do 4 m tloušťka stropu přes 15 do 25 cm zřízení</t>
  </si>
  <si>
    <t>463919333</t>
  </si>
  <si>
    <t>42</t>
  </si>
  <si>
    <t>411354314</t>
  </si>
  <si>
    <t>Podpěrná konstrukce stropů - desek, kleneb a skořepin výška podepření do 4 m tloušťka stropu přes 15 do 25 cm odstranění</t>
  </si>
  <si>
    <t>-1707340183</t>
  </si>
  <si>
    <t>43</t>
  </si>
  <si>
    <t>411361821</t>
  </si>
  <si>
    <t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</si>
  <si>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-572837612</t>
  </si>
  <si>
    <t>(4,1228+4,3753+0,8407)/(31,872+97,709)*31,872</t>
  </si>
  <si>
    <t>Úpravy povrchů, podlahy a osazování výplní</t>
  </si>
  <si>
    <t>44</t>
  </si>
  <si>
    <t>612131101</t>
  </si>
  <si>
    <t>Podkladní a spojovací vrstva vnitřních omítaných ploch  cementový postřik nanášený ručně celoplošně stěn</t>
  </si>
  <si>
    <t>1021331776</t>
  </si>
  <si>
    <t>"mč.A.1.12+A.1.13"</t>
  </si>
  <si>
    <t>66,15*3,1-1,5*3,05*4-0,9*0,9*5-0,9*2-0,9*2,1</t>
  </si>
  <si>
    <t>(1,5+3,05*2)*0,175*2+(0,9+0,9*2)*0,25*5+(1,06+1,06+2,08*2+2,18*2)*0,4</t>
  </si>
  <si>
    <t>"sklad"</t>
  </si>
  <si>
    <t>4*3-0,9*2-0,9*2,1</t>
  </si>
  <si>
    <t>45</t>
  </si>
  <si>
    <t>612321141</t>
  </si>
  <si>
    <t>Omítka vápenocementová vnitřních ploch  nanášená ručně dvouvrstvá, tloušťky jádrové omítky do 10 mm a tloušťky štuku do 3 mm štuková svislých konstrukcí stěn</t>
  </si>
  <si>
    <t>1545542374</t>
  </si>
  <si>
    <t>46</t>
  </si>
  <si>
    <t>622131101</t>
  </si>
  <si>
    <t>Podkladní a spojovací vrstva vnějších omítaných ploch  cementový postřik nanášený ručně celoplošně stěn</t>
  </si>
  <si>
    <t>842530787</t>
  </si>
  <si>
    <t>"sokl"</t>
  </si>
  <si>
    <t>20,825*2,18+15,5*0,3</t>
  </si>
  <si>
    <t>"fasáda nad soklem"</t>
  </si>
  <si>
    <t>20,825*(6,58-2,18)-0,9*0,9*5+(0,9+0,9*2)*0,2*5+15,5*2,9</t>
  </si>
  <si>
    <t>47</t>
  </si>
  <si>
    <t>622143003</t>
  </si>
  <si>
    <t>Montáž omítkových profilů  plastových nebo pozinkovaných, upevněných vtlačením do podkladní vrstvy nebo přibitím rohových s tkaninou</t>
  </si>
  <si>
    <t>-1930743101</t>
  </si>
  <si>
    <t>"ostění" 13,5</t>
  </si>
  <si>
    <t>"vnější roh" 6,58</t>
  </si>
  <si>
    <t>48</t>
  </si>
  <si>
    <t>59051480</t>
  </si>
  <si>
    <t>profil rohový Al s tkaninou kontaktního zateplení</t>
  </si>
  <si>
    <t>-2013198211</t>
  </si>
  <si>
    <t>20,08*1,1</t>
  </si>
  <si>
    <t>49</t>
  </si>
  <si>
    <t>622143004</t>
  </si>
  <si>
    <t>Montáž omítkových profilů  plastových nebo pozinkovaných, upevněných vtlačením do podkladní vrstvy nebo přibitím začišťovacích samolepících pro vytvoření dilatujícího spoje s okenním rámem</t>
  </si>
  <si>
    <t>2112567603</t>
  </si>
  <si>
    <t>(0,9+0,9*2)*5</t>
  </si>
  <si>
    <t>50</t>
  </si>
  <si>
    <t>59051476</t>
  </si>
  <si>
    <t>profil okenní začišťovací se sklovláknitou armovací tkaninou 9mm/2,4m</t>
  </si>
  <si>
    <t>-525885731</t>
  </si>
  <si>
    <t>13,5*1,1</t>
  </si>
  <si>
    <t>51</t>
  </si>
  <si>
    <t>622211011</t>
  </si>
  <si>
    <t>Montáž kontaktního zateplení lepením a mechanickým kotvením z polystyrenových desek nebo z kombinovaných desek na vnější stěny, tloušťky desek přes 40 do 80 mm</t>
  </si>
  <si>
    <t>870345452</t>
  </si>
  <si>
    <t>52</t>
  </si>
  <si>
    <t>28376384</t>
  </si>
  <si>
    <t>deska z polystyrénu XPS, hrana polodrážková a hladký povrch s vyšší odolností m3</t>
  </si>
  <si>
    <t>-2001415727</t>
  </si>
  <si>
    <t>50,049*0,5*1,1</t>
  </si>
  <si>
    <t>53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</si>
  <si>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</si>
  <si>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</si>
  <si>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-1302081658</t>
  </si>
  <si>
    <t>"parapety" 0,9*5</t>
  </si>
  <si>
    <t>54</t>
  </si>
  <si>
    <t>-65929917</t>
  </si>
  <si>
    <t>"parapety" 0,9*5*0,2*0,03*1,1</t>
  </si>
  <si>
    <t>55</t>
  </si>
  <si>
    <t>622221021</t>
  </si>
  <si>
    <t>Montáž kontaktního zateplení lepením a mechanickým kotvením z desek z minerální vlny s podélnou orientací vláken na vnější stěny, tloušťky desek přes 80 do 120 mm</t>
  </si>
  <si>
    <t>1066214009</t>
  </si>
  <si>
    <t>56</t>
  </si>
  <si>
    <t>63151527</t>
  </si>
  <si>
    <t>deska tepelně izolační minerální kontaktních fasád podélné vlákno λ=0,036 tl 100mm</t>
  </si>
  <si>
    <t>494949584</t>
  </si>
  <si>
    <t>135,23*1,1</t>
  </si>
  <si>
    <t>57</t>
  </si>
  <si>
    <t>622221201</t>
  </si>
  <si>
    <t>Montáž druhé vrstvy kontaktního zateplení lepením a mechanickým kotvením na vnější stěny, z desek z minerální vlny, celkové tloušťky izolace přes 160 do 200 mm</t>
  </si>
  <si>
    <t>207113576</t>
  </si>
  <si>
    <t>"atika z vnější strany"(20,825+15,5)*0,8</t>
  </si>
  <si>
    <t>58</t>
  </si>
  <si>
    <t>63151519</t>
  </si>
  <si>
    <t>deska tepelně izolační minerální kontaktních fasád podélné vlákno λ=0,036 tl 50mm</t>
  </si>
  <si>
    <t>-1165935098</t>
  </si>
  <si>
    <t>29,06*1,1</t>
  </si>
  <si>
    <t>59</t>
  </si>
  <si>
    <t>622222001</t>
  </si>
  <si>
    <t>Montáž kontaktního zateplení vnějšího ostění, nadpraží nebo parapetu lepením z desek z minerální vlny s podélnou nebo kolmou orientací vláken hloubky špalet do 200 mm, tloušťky desek do 40 mm</t>
  </si>
  <si>
    <t>531803934</t>
  </si>
  <si>
    <t>60</t>
  </si>
  <si>
    <t>63151518</t>
  </si>
  <si>
    <t>deska tepelně izolační minerální kontaktních fasád podélné vlákno λ=0,036 tl 40mm</t>
  </si>
  <si>
    <t>614509203</t>
  </si>
  <si>
    <t>13,5*0,2*1,1</t>
  </si>
  <si>
    <t>61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</si>
  <si>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</si>
  <si>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</si>
  <si>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-2132387805</t>
  </si>
  <si>
    <t>62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</si>
  <si>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</si>
  <si>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</si>
  <si>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-1274686360</t>
  </si>
  <si>
    <t>63</t>
  </si>
  <si>
    <t>622252001</t>
  </si>
  <si>
    <t>Montáž profilů kontaktního zateplení zakládacích soklových připevněných hmoždinkami</t>
  </si>
  <si>
    <t>107119398</t>
  </si>
  <si>
    <t>20,825+15,5</t>
  </si>
  <si>
    <t>64</t>
  </si>
  <si>
    <t>59051647</t>
  </si>
  <si>
    <t>AL zakládací profil pod ETICS tl 0,7mm pro izolant tl 100mm</t>
  </si>
  <si>
    <t>494289997</t>
  </si>
  <si>
    <t>36,325*1,1</t>
  </si>
  <si>
    <t>65</t>
  </si>
  <si>
    <t>622252002</t>
  </si>
  <si>
    <t>Montáž profilů kontaktního zateplení ostatních stěnových, dilatačních apod. lepených do tmelu</t>
  </si>
  <si>
    <t>-1365116704</t>
  </si>
  <si>
    <t>"okapnička" 0,9*5</t>
  </si>
  <si>
    <t>66</t>
  </si>
  <si>
    <t>59051510</t>
  </si>
  <si>
    <t>profil okenní s nepřiznanou podomítkovou okapnicí PVC 2,0m s tkaninou</t>
  </si>
  <si>
    <t>929912354</t>
  </si>
  <si>
    <t>4,5*1,1</t>
  </si>
  <si>
    <t>67</t>
  </si>
  <si>
    <t>622321111</t>
  </si>
  <si>
    <t>Omítka vápenocementová vnějších ploch  nanášená ručně jednovrstvá, tloušťky do 15 mm hrubá zatřená stěn</t>
  </si>
  <si>
    <t>1512277070</t>
  </si>
  <si>
    <t>68</t>
  </si>
  <si>
    <t>622541011</t>
  </si>
  <si>
    <t>Omítka tenkovrstvá silikonsilikátová vnějších ploch  hydrofobní, se samočistícím účinkem probarvená, včetně penetrace podkladu zrnitá, tloušťky 1,5 mm stěn</t>
  </si>
  <si>
    <t>848845253</t>
  </si>
  <si>
    <t>"ostění" (0,9+0,9*2)*0,2*5</t>
  </si>
  <si>
    <t>Ostatní konstrukce a práce, bourání</t>
  </si>
  <si>
    <t>69</t>
  </si>
  <si>
    <t>941311111</t>
  </si>
  <si>
    <t>Montáž lešení řadového modulového lehkého pracovního s podlahami  s provozním zatížením tř. 3 do 200 kg/m2 šířky tř. SW06 přes 0,6 do 0,9 m, výšky do 10 m</t>
  </si>
  <si>
    <t>1416757369</t>
  </si>
  <si>
    <t>25,825*6,58+15,5*3,2</t>
  </si>
  <si>
    <t>70</t>
  </si>
  <si>
    <t>941311211</t>
  </si>
  <si>
    <t>Montáž lešení řadového modulového lehkého pracovního s podlahami  s provozním zatížením tř. 3 do 200 kg/m2 Příplatek za první a každý další den použití lešení k ceně -1111 nebo -1112</t>
  </si>
  <si>
    <t>-172500903</t>
  </si>
  <si>
    <t>219,529*14</t>
  </si>
  <si>
    <t>71</t>
  </si>
  <si>
    <t>941311811</t>
  </si>
  <si>
    <t>Demontáž lešení řadového modulového lehkého pracovního s podlahami  s provozním zatížením tř. 3 do 200 kg/m2 šířky SW06 přes 0,6 do 0,9 m, výšky do 10 m</t>
  </si>
  <si>
    <t>1923442935</t>
  </si>
  <si>
    <t>72</t>
  </si>
  <si>
    <t>944511111</t>
  </si>
  <si>
    <t>Montáž ochranné sítě  zavěšené na konstrukci lešení z textilie z umělých vláken</t>
  </si>
  <si>
    <t>-1810179762</t>
  </si>
  <si>
    <t>73</t>
  </si>
  <si>
    <t>944511211</t>
  </si>
  <si>
    <t>Montáž ochranné sítě  Příplatek za první a každý další den použití sítě k ceně -1111</t>
  </si>
  <si>
    <t>1186512669</t>
  </si>
  <si>
    <t>74</t>
  </si>
  <si>
    <t>944511811</t>
  </si>
  <si>
    <t>Demontáž ochranné sítě  zavěšené na konstrukci lešení z textilie z umělých vláken</t>
  </si>
  <si>
    <t>982221414</t>
  </si>
  <si>
    <t>75</t>
  </si>
  <si>
    <t>949101111</t>
  </si>
  <si>
    <t>Lešení pomocné pracovní pro objekty pozemních staveb  pro zatížení do 150 kg/m2, o výšce lešeňové podlahy do 1,9 m</t>
  </si>
  <si>
    <t>520587985</t>
  </si>
  <si>
    <t>76</t>
  </si>
  <si>
    <t>952901111</t>
  </si>
  <si>
    <t>Vyčištění budov nebo objektů před předáním do užívání  budov bytové nebo občanské výstavby, světlé výšky podlaží do 4 m</t>
  </si>
  <si>
    <t>39013006</t>
  </si>
  <si>
    <t>77</t>
  </si>
  <si>
    <t>95351101R</t>
  </si>
  <si>
    <t xml:space="preserve">M+D Systémový smykový trn JD1 </t>
  </si>
  <si>
    <t>-1506573383</t>
  </si>
  <si>
    <t>78</t>
  </si>
  <si>
    <t>95351103R</t>
  </si>
  <si>
    <t>IS02 Nosný tepelně-izolační prvek pro přerušení tepel. mostu h=160</t>
  </si>
  <si>
    <t>1847584859</t>
  </si>
  <si>
    <t>79</t>
  </si>
  <si>
    <t>975021211</t>
  </si>
  <si>
    <t>Podchycení nadzákladového zdiva pod stropem dřevěnou výztuhou  nad vybouraným otvorem, pro jakoukoliv délku podchycení, při tl. zdiva do 450 mm</t>
  </si>
  <si>
    <t>-1472320345</t>
  </si>
  <si>
    <t>901</t>
  </si>
  <si>
    <t>Ostatní výrobky</t>
  </si>
  <si>
    <t>80</t>
  </si>
  <si>
    <t>90100-033</t>
  </si>
  <si>
    <t>O33  M+D kontrolní šachta 300/300, vpusti pro střechu s vegetačním souvrstvím</t>
  </si>
  <si>
    <t>1532019519</t>
  </si>
  <si>
    <t>81</t>
  </si>
  <si>
    <t>90100-045</t>
  </si>
  <si>
    <t>O45  M+D výtvarný prvek</t>
  </si>
  <si>
    <t>1579581095</t>
  </si>
  <si>
    <t>82</t>
  </si>
  <si>
    <t>90100-050</t>
  </si>
  <si>
    <t>O50  M+D betonové světlíky 1520x1600x600mm pro odvětrání stáv. prostor, vč. krycího roštu, kompletní provedení dle PD</t>
  </si>
  <si>
    <t>-48642392</t>
  </si>
  <si>
    <t>83</t>
  </si>
  <si>
    <t>90100-056a</t>
  </si>
  <si>
    <t>O56a  M+D chráničky pro slaboproudou přípojku  HDPE 40/32mm, kompletní provedení dle PD</t>
  </si>
  <si>
    <t>1382782703</t>
  </si>
  <si>
    <t>84</t>
  </si>
  <si>
    <t>90100-056b</t>
  </si>
  <si>
    <t>O56b  M+D chráničky pro silnoproudou přípojku  LDPE d110mm, kompletní provedení dle PD</t>
  </si>
  <si>
    <t>-169831018</t>
  </si>
  <si>
    <t>998</t>
  </si>
  <si>
    <t>Přesun hmot</t>
  </si>
  <si>
    <t>85</t>
  </si>
  <si>
    <t>998012021</t>
  </si>
  <si>
    <t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</si>
  <si>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-201270427</t>
  </si>
  <si>
    <t>PSV</t>
  </si>
  <si>
    <t>Práce a dodávky PSV</t>
  </si>
  <si>
    <t>711</t>
  </si>
  <si>
    <t>Izolace proti vodě, vlhkosti a plynům</t>
  </si>
  <si>
    <t>86</t>
  </si>
  <si>
    <t>711111001</t>
  </si>
  <si>
    <t>Provedení izolace proti zemní vlhkosti natěradly a tmely za studena  na ploše vodorovné V nátěrem penetračním</t>
  </si>
  <si>
    <t>981789045</t>
  </si>
  <si>
    <t>6,15*13,915+4*0,45</t>
  </si>
  <si>
    <t>87</t>
  </si>
  <si>
    <t>11163150</t>
  </si>
  <si>
    <t>lak penetrační asfaltový</t>
  </si>
  <si>
    <t>1915336729</t>
  </si>
  <si>
    <t>87,377*0,0002</t>
  </si>
  <si>
    <t>88</t>
  </si>
  <si>
    <t>711112001</t>
  </si>
  <si>
    <t>Provedení izolace proti zemní vlhkosti natěradly a tmely za studena  na ploše svislé S nátěrem penetračním</t>
  </si>
  <si>
    <t>1780495536</t>
  </si>
  <si>
    <t>"zázemí" 20,825*2,75+15,5*1,7</t>
  </si>
  <si>
    <t xml:space="preserve">"stávající objekt u zázemí" </t>
  </si>
  <si>
    <t>(12,9+13,8+2,81)*(3,6+0,3)</t>
  </si>
  <si>
    <t>89</t>
  </si>
  <si>
    <t>1061507170</t>
  </si>
  <si>
    <t>198,708*0,0002</t>
  </si>
  <si>
    <t>90</t>
  </si>
  <si>
    <t>711141559</t>
  </si>
  <si>
    <t>Provedení izolace proti zemní vlhkosti pásy přitavením  NAIP na ploše vodorovné V</t>
  </si>
  <si>
    <t>407175043</t>
  </si>
  <si>
    <t>(6,15*13,915+4*0,45)*2</t>
  </si>
  <si>
    <t>91</t>
  </si>
  <si>
    <t>62855001</t>
  </si>
  <si>
    <t>pás asfaltový natavitelný modifikovaný SBS tl 4,0mm s vložkou z polyesterové rohože a spalitelnou PE fólií nebo jemnozrnný minerálním posypem na horním povrchu</t>
  </si>
  <si>
    <t>-999148516</t>
  </si>
  <si>
    <t>(6,15*13,915+4*0,45)*1,15</t>
  </si>
  <si>
    <t>92</t>
  </si>
  <si>
    <t>62853006</t>
  </si>
  <si>
    <t>pás asfaltový natavitelný modifikovaný SBS tl 4,2mm s vložkou ze skleněné tkaniny a hrubozrnným břidličným posypem na horním povrchu</t>
  </si>
  <si>
    <t>2107627218</t>
  </si>
  <si>
    <t>93</t>
  </si>
  <si>
    <t>711142559</t>
  </si>
  <si>
    <t>Provedení izolace proti zemní vlhkosti pásy přitavením  NAIP na ploše svislé S</t>
  </si>
  <si>
    <t>2062361791</t>
  </si>
  <si>
    <t>"zázemí" (20,825*2,75+15,5*1,7)*2</t>
  </si>
  <si>
    <t xml:space="preserve">"izolace stávajícího objektu u zázemí" </t>
  </si>
  <si>
    <t>(12,9+13,8+2,81)*(3,6+0,3)*2</t>
  </si>
  <si>
    <t>94</t>
  </si>
  <si>
    <t>499145116</t>
  </si>
  <si>
    <t>"zázemí" (20,825*2,75+15,5*1,7)*1,15</t>
  </si>
  <si>
    <t>(12,9+13,8+2,81)*(3,6+0,3)*1,15</t>
  </si>
  <si>
    <t>95</t>
  </si>
  <si>
    <t>1653453293</t>
  </si>
  <si>
    <t>96</t>
  </si>
  <si>
    <t>711413121</t>
  </si>
  <si>
    <t>Izolace proti povrchové a podpovrchové vodě natěradly a tmely za studena na ploše svislé S těsnicí hmotou dvousložkovou bitumenovou</t>
  </si>
  <si>
    <t>-170263683</t>
  </si>
  <si>
    <t>"skladba W10" 20,825*2,75+15,5*1,7</t>
  </si>
  <si>
    <t>97</t>
  </si>
  <si>
    <t>998711101</t>
  </si>
  <si>
    <t>Přesun hmot pro izolace proti vodě, vlhkosti a plynům  stanovený z hmotnosti přesunovaného materiálu vodorovná dopravní vzdálenost do 50 m v objektech výšky do 6 m</t>
  </si>
  <si>
    <t>2048740120</t>
  </si>
  <si>
    <t>712</t>
  </si>
  <si>
    <t>Povlakové krytiny</t>
  </si>
  <si>
    <t>98</t>
  </si>
  <si>
    <t>71200-001</t>
  </si>
  <si>
    <t>M+D střešní vpusť s ochr. košem</t>
  </si>
  <si>
    <t>-1384574138</t>
  </si>
  <si>
    <t>99</t>
  </si>
  <si>
    <t>712311101</t>
  </si>
  <si>
    <t>Provedení povlakové krytiny střech plochých do 10° natěradly a tmely za studena  nátěrem lakem penetračním nebo asfaltovým</t>
  </si>
  <si>
    <t>-334597045</t>
  </si>
  <si>
    <t>"plocha" 8,21*14,8</t>
  </si>
  <si>
    <t>"vytažení na atiku" (14,8+14,8+8,21)*(0,58+0,35)</t>
  </si>
  <si>
    <t>100</t>
  </si>
  <si>
    <t>-1630812004</t>
  </si>
  <si>
    <t>156,671*0,0002</t>
  </si>
  <si>
    <t>101</t>
  </si>
  <si>
    <t>712332135</t>
  </si>
  <si>
    <t>Povlakové krytiny střech plochých na sucho nopová fólie vrstva drenážní a hydroakumulační vegetačních střech s perforovanou deskou výška nopku 20 mm, tl. fólie do 1,0 mm</t>
  </si>
  <si>
    <t>-596557063</t>
  </si>
  <si>
    <t>8,21*14,8</t>
  </si>
  <si>
    <t>102</t>
  </si>
  <si>
    <t>712341559</t>
  </si>
  <si>
    <t>Provedení povlakové krytiny střech plochých do 10° pásy přitavením  NAIP v plné ploše</t>
  </si>
  <si>
    <t>1697527450</t>
  </si>
  <si>
    <t>103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</si>
  <si>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</si>
  <si>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</si>
  <si>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-496893071</t>
  </si>
  <si>
    <t>156,671*1,15</t>
  </si>
  <si>
    <t>104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</si>
  <si>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</si>
  <si>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</si>
  <si>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2142715339</t>
  </si>
  <si>
    <t>"plocha" 8,21*14,8-37,81</t>
  </si>
  <si>
    <t>105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</si>
  <si>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</si>
  <si>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</si>
  <si>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1732802927</t>
  </si>
  <si>
    <t>"plocha" (8,21+14,8*2)*1</t>
  </si>
  <si>
    <t>106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</si>
  <si>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</si>
  <si>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</si>
  <si>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-5534966</t>
  </si>
  <si>
    <t>"vytažení na atiku" (14,8+14,8+8,21)*((0,1+0,3)/2+0,35)</t>
  </si>
  <si>
    <t>107</t>
  </si>
  <si>
    <t>28343015</t>
  </si>
  <si>
    <t>fólie hydroizolační střešní mPVC určená ke stabilizaci přitížením a do vegetačních střech tl 1,5mm s vložkou ze skelné rohože</t>
  </si>
  <si>
    <t>771083095</t>
  </si>
  <si>
    <t>(83,698+37,81+20,796)*1,15</t>
  </si>
  <si>
    <t>108</t>
  </si>
  <si>
    <t>712391171</t>
  </si>
  <si>
    <t>Provedení povlakové krytiny střech plochých do 10° -ostatní práce  provedení vrstvy textilní podkladní</t>
  </si>
  <si>
    <t>962939885</t>
  </si>
  <si>
    <t>109</t>
  </si>
  <si>
    <t>69311068</t>
  </si>
  <si>
    <t>geotextilie netkaná separační, ochranná, filtrační, drenážní PP 300g/m2</t>
  </si>
  <si>
    <t>2072011475</t>
  </si>
  <si>
    <t>142,304*1,15</t>
  </si>
  <si>
    <t>110</t>
  </si>
  <si>
    <t>712391172</t>
  </si>
  <si>
    <t>Provedení povlakové krytiny střech plochých do 10° -ostatní práce  provedení vrstvy textilní ochranné</t>
  </si>
  <si>
    <t>-598066509</t>
  </si>
  <si>
    <t>111</t>
  </si>
  <si>
    <t>-834166044</t>
  </si>
  <si>
    <t>112</t>
  </si>
  <si>
    <t>71277-001</t>
  </si>
  <si>
    <t>Provedení střešní vegetace</t>
  </si>
  <si>
    <t>1950155648</t>
  </si>
  <si>
    <t>8,21*14,8-(14,8*0,4+7,41*1,481+1,2*1,2+0,7*1,2*2)</t>
  </si>
  <si>
    <t>113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</si>
  <si>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</si>
  <si>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</si>
  <si>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-1024414987</t>
  </si>
  <si>
    <t>114</t>
  </si>
  <si>
    <t>69311060</t>
  </si>
  <si>
    <t>geotextilie netkaná separační, ochranná, filtrační, drenážní PP 200g/m2</t>
  </si>
  <si>
    <t>1703463517</t>
  </si>
  <si>
    <t>121,508*1,15</t>
  </si>
  <si>
    <t>115</t>
  </si>
  <si>
    <t>712771401</t>
  </si>
  <si>
    <t>Provedení vegetační vrstvy vegetační střechy ze substrátu, tloušťky do 100 mm, sklon střechy do 5°</t>
  </si>
  <si>
    <t>-2066104201</t>
  </si>
  <si>
    <t>116</t>
  </si>
  <si>
    <t>10321225</t>
  </si>
  <si>
    <t>substrát vegetačních střech (kůra, liodrain, dolomit vápenec, základní hnojivo)</t>
  </si>
  <si>
    <t>526053106</t>
  </si>
  <si>
    <t>101,494*0,08</t>
  </si>
  <si>
    <t>117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</si>
  <si>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</si>
  <si>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</si>
  <si>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-1763014883</t>
  </si>
  <si>
    <t>(14,8*0,4+7,41*1,481+1,2*1,2+0,7*1,2*2)*0,08</t>
  </si>
  <si>
    <t>118</t>
  </si>
  <si>
    <t>58337401</t>
  </si>
  <si>
    <t>kamenivo dekorační (kačírek) frakce 8/16</t>
  </si>
  <si>
    <t>-1527157923</t>
  </si>
  <si>
    <t>1,601*2</t>
  </si>
  <si>
    <t>119</t>
  </si>
  <si>
    <t>712771613</t>
  </si>
  <si>
    <t>Provedení ochranných pásů vegetační střechy osazení ochranné kačírkové lišty navařením na hydroizolaci</t>
  </si>
  <si>
    <t>-720959509</t>
  </si>
  <si>
    <t>1,2*4+1,4*2+7,41+26,638</t>
  </si>
  <si>
    <t>120</t>
  </si>
  <si>
    <t>69334031</t>
  </si>
  <si>
    <t>lišta kačírková výška 80mm nerez</t>
  </si>
  <si>
    <t>-1777848663</t>
  </si>
  <si>
    <t>41,648*1,1</t>
  </si>
  <si>
    <t>121</t>
  </si>
  <si>
    <t>998712101</t>
  </si>
  <si>
    <t>Přesun hmot pro povlakové krytiny stanovený z hmotnosti přesunovaného materiálu vodorovná dopravní vzdálenost do 50 m v objektech výšky do 6 m</t>
  </si>
  <si>
    <t>588816346</t>
  </si>
  <si>
    <t>713</t>
  </si>
  <si>
    <t>Izolace tepelné</t>
  </si>
  <si>
    <t>122</t>
  </si>
  <si>
    <t>713121121</t>
  </si>
  <si>
    <t>Montáž tepelné izolace podlah rohožemi, pásy, deskami, dílci, bloky (izolační materiál ve specifikaci) kladenými volně dvouvrstvá</t>
  </si>
  <si>
    <t>1119693787</t>
  </si>
  <si>
    <t>123</t>
  </si>
  <si>
    <t>28375910</t>
  </si>
  <si>
    <t>deska EPS 150 do plochých střech a podlah λ=0,035 tl 60mm</t>
  </si>
  <si>
    <t>-1909775598</t>
  </si>
  <si>
    <t>81,03*1,05*2</t>
  </si>
  <si>
    <t>124</t>
  </si>
  <si>
    <t>713121211</t>
  </si>
  <si>
    <t>Montáž tepelné izolace podlah okrajovými pásky kladenými volně</t>
  </si>
  <si>
    <t>396442629</t>
  </si>
  <si>
    <t>125</t>
  </si>
  <si>
    <t>63140273</t>
  </si>
  <si>
    <t>pásek okrajový izolační minerální plovoucích podlah š 80mm tl 12mm</t>
  </si>
  <si>
    <t>2048230411</t>
  </si>
  <si>
    <t>60,15*1,1</t>
  </si>
  <si>
    <t>126</t>
  </si>
  <si>
    <t>713131141</t>
  </si>
  <si>
    <t>Montáž tepelné izolace stěn rohožemi, pásy, deskami, dílci, bloky (izolační materiál ve specifikaci) lepením celoplošně</t>
  </si>
  <si>
    <t>-82967708</t>
  </si>
  <si>
    <t>"pod terénem-zázemí" 15,5*1,4+20,825*0,57</t>
  </si>
  <si>
    <t>"vytažení na atiku" (14,8+14,8+8,21)*0,58</t>
  </si>
  <si>
    <t>127</t>
  </si>
  <si>
    <t>332285283</t>
  </si>
  <si>
    <t>"pod terénem-zázemí" (15,5*1,4+20,825*0,57)*0,05*1,05</t>
  </si>
  <si>
    <t xml:space="preserve">"obezdívka izolace stávajícího objektu u zázemí" </t>
  </si>
  <si>
    <t>(12,9+13,8+2,81)*(3,6+0,3)*0,13*1,05</t>
  </si>
  <si>
    <t>128</t>
  </si>
  <si>
    <t>28372309</t>
  </si>
  <si>
    <t>deska EPS 100 do plochých střech a podlah λ=0,037 tl 100mm</t>
  </si>
  <si>
    <t>1650500570</t>
  </si>
  <si>
    <t>"vytažení na atiku" (14,8+14,8+8,21)*0,58*1,05</t>
  </si>
  <si>
    <t>129</t>
  </si>
  <si>
    <t>713141111</t>
  </si>
  <si>
    <t>Montáž tepelné izolace střech plochých rohožemi, pásy, deskami, dílci, bloky (izolační materiál ve specifikaci) přilepenými asfaltem za horka zplna, jednovrstvá</t>
  </si>
  <si>
    <t>-1396350769</t>
  </si>
  <si>
    <t>8,21*14,8*3</t>
  </si>
  <si>
    <t>130</t>
  </si>
  <si>
    <t>28372312</t>
  </si>
  <si>
    <t>deska EPS 100 do plochých střech a podlah λ=0,037 tl 120mm</t>
  </si>
  <si>
    <t>334958937</t>
  </si>
  <si>
    <t>8,21*14,8*1,05</t>
  </si>
  <si>
    <t>131</t>
  </si>
  <si>
    <t>28375924</t>
  </si>
  <si>
    <t>deska EPS 200 do plochých střech a podlah λ=0,034 tl 80mm</t>
  </si>
  <si>
    <t>-1076441070</t>
  </si>
  <si>
    <t>132</t>
  </si>
  <si>
    <t>28376141</t>
  </si>
  <si>
    <t>klín izolační z pěnového polystyrenu EPS 100 spádový</t>
  </si>
  <si>
    <t>1983892299</t>
  </si>
  <si>
    <t>8,21*14,8*(0,02+0,23)/2*1,05</t>
  </si>
  <si>
    <t>133</t>
  </si>
  <si>
    <t>713191132</t>
  </si>
  <si>
    <t>Montáž tepelné izolace stavebních konstrukcí - doplňky a konstrukční součásti podlah, stropů vrchem nebo střech překrytím fólií separační z PE</t>
  </si>
  <si>
    <t>-710764113</t>
  </si>
  <si>
    <t>134</t>
  </si>
  <si>
    <t>28329042</t>
  </si>
  <si>
    <t>fólie PE separační či ochranná tl. 0,2mm</t>
  </si>
  <si>
    <t>-1884555900</t>
  </si>
  <si>
    <t>81,03*1,15</t>
  </si>
  <si>
    <t>135</t>
  </si>
  <si>
    <t>998713101</t>
  </si>
  <si>
    <t>Přesun hmot pro izolace tepelné stanovený z hmotnosti přesunovaného materiálu vodorovná dopravní vzdálenost do 50 m v objektech výšky do 6 m</t>
  </si>
  <si>
    <t>-1966890234</t>
  </si>
  <si>
    <t>764</t>
  </si>
  <si>
    <t>Konstrukce klempířské</t>
  </si>
  <si>
    <t>136</t>
  </si>
  <si>
    <t>764212635</t>
  </si>
  <si>
    <t>Oplechování střešních prvků z pozinkovaného plechu s povrchovou úpravou štítu závětrnou lištou rš 400 mm</t>
  </si>
  <si>
    <t>1551186152</t>
  </si>
  <si>
    <t>"K07" 32,8</t>
  </si>
  <si>
    <t>137</t>
  </si>
  <si>
    <t>764213641</t>
  </si>
  <si>
    <t>Oplechování střešních prvků z pozinkovaného plechu s povrchovou úpravou střešní dilatace vícedílná rš 900 mm</t>
  </si>
  <si>
    <t>862745037</t>
  </si>
  <si>
    <t>"K04" 11,5</t>
  </si>
  <si>
    <t>138</t>
  </si>
  <si>
    <t>764216642</t>
  </si>
  <si>
    <t>Oplechování parapetů z pozinkovaného plechu s povrchovou úpravou rovných celoplošně lepené, bez rohů rš 200 mm</t>
  </si>
  <si>
    <t>-690791404</t>
  </si>
  <si>
    <t>"K05" 5,7</t>
  </si>
  <si>
    <t>139</t>
  </si>
  <si>
    <t>764218624</t>
  </si>
  <si>
    <t>Oplechování říms a ozdobných prvků z pozinkovaného plechu s povrchovou úpravou rovných, bez rohů celoplošně lepené rš 330 mm</t>
  </si>
  <si>
    <t>-1727948812</t>
  </si>
  <si>
    <t>"K02" 11,8</t>
  </si>
  <si>
    <t>140</t>
  </si>
  <si>
    <t>764518621</t>
  </si>
  <si>
    <t>Svod z pozinkovaného plechu s upraveným povrchem včetně objímek, kolen a odskoků kruhový, průměru do 90 mm</t>
  </si>
  <si>
    <t>1462659964</t>
  </si>
  <si>
    <t>"K06" 6,5</t>
  </si>
  <si>
    <t>141</t>
  </si>
  <si>
    <t>998764101</t>
  </si>
  <si>
    <t>Přesun hmot pro konstrukce klempířské stanovený z hmotnosti přesunovaného materiálu vodorovná dopravní vzdálenost do 50 m v objektech výšky do 6 m</t>
  </si>
  <si>
    <t>999623717</t>
  </si>
  <si>
    <t>767</t>
  </si>
  <si>
    <t>Konstrukce zámečnické</t>
  </si>
  <si>
    <t>142</t>
  </si>
  <si>
    <t>76700-005</t>
  </si>
  <si>
    <t>Z05  M+D okno 900x1000mm v Al rámu, vč. kotvení, kování, povrchové úpravy, doplňků, kompletní provedení dle PD</t>
  </si>
  <si>
    <t>-1828586046</t>
  </si>
  <si>
    <t>143</t>
  </si>
  <si>
    <t>76700-029</t>
  </si>
  <si>
    <t>Z29  M+D sklepní kóje vč. dveří, H=3100mm, vč. kotvení, kování, povrchové úpravy, doplňků, kompletní provedení dle PD</t>
  </si>
  <si>
    <t>-1195143202</t>
  </si>
  <si>
    <t>144</t>
  </si>
  <si>
    <t>76700-030</t>
  </si>
  <si>
    <t>Z30  M+D dveře 1060/2080mm hliníkové vč. Al rámu, vč. kotvení, kování, povrchové úpravy, doplňků, EI45DP1-C,S, kompletní provedení dle PD</t>
  </si>
  <si>
    <t>-399663678</t>
  </si>
  <si>
    <t>145</t>
  </si>
  <si>
    <t>76700-031</t>
  </si>
  <si>
    <t>Z31  M+D dveře 1060/2180mm hliníkové vč. Al rámu, vč. kotvení, kování, povrchové úpravy, doplňků, EI45DP1-C,S, kompletní provedení dle PD</t>
  </si>
  <si>
    <t>1027923532</t>
  </si>
  <si>
    <t>146</t>
  </si>
  <si>
    <t>76710-1001</t>
  </si>
  <si>
    <t>M+D ocelový sloup S1.2, vč.kotvení a povrchové úpravy</t>
  </si>
  <si>
    <t>kg</t>
  </si>
  <si>
    <t>-1474062170</t>
  </si>
  <si>
    <t>107,46*2</t>
  </si>
  <si>
    <t>"prořez" 214,92*0,2</t>
  </si>
  <si>
    <t>147</t>
  </si>
  <si>
    <t>998767101</t>
  </si>
  <si>
    <t>Přesun hmot pro zámečnické konstrukce  stanovený z hmotnosti přesunovaného materiálu vodorovná dopravní vzdálenost do 50 m v objektech výšky do 6 m</t>
  </si>
  <si>
    <t>-1177821806</t>
  </si>
  <si>
    <t>771</t>
  </si>
  <si>
    <t>Podlahy z dlaždic</t>
  </si>
  <si>
    <t>148</t>
  </si>
  <si>
    <t>771474112</t>
  </si>
  <si>
    <t>Montáž soklů z dlaždic keramických lepených flexibilním lepidlem rovných, výšky přes 65 do 90 mm</t>
  </si>
  <si>
    <t>-123646830</t>
  </si>
  <si>
    <t>149</t>
  </si>
  <si>
    <t>59761275</t>
  </si>
  <si>
    <t>sokl-dlažba keramická slinutá hladká do interiéru i exteriéru 330x80mm</t>
  </si>
  <si>
    <t>-505704192</t>
  </si>
  <si>
    <t>60,65/0,33*1,1</t>
  </si>
  <si>
    <t>150</t>
  </si>
  <si>
    <t>771574112</t>
  </si>
  <si>
    <t>Montáž podlah z dlaždic keramických lepených flexibilním lepidlem maloformátových hladkých přes 9 do 12 ks/m2</t>
  </si>
  <si>
    <t>2018133493</t>
  </si>
  <si>
    <t>151</t>
  </si>
  <si>
    <t>59761011</t>
  </si>
  <si>
    <t>dlažba keramická 300/300mm</t>
  </si>
  <si>
    <t>1554382683</t>
  </si>
  <si>
    <t>81,03*1,1</t>
  </si>
  <si>
    <t>152</t>
  </si>
  <si>
    <t>771591115</t>
  </si>
  <si>
    <t>Podlahy - dokončovací práce spárování silikonem</t>
  </si>
  <si>
    <t>-232568635</t>
  </si>
  <si>
    <t>153</t>
  </si>
  <si>
    <t>998771101</t>
  </si>
  <si>
    <t>Přesun hmot pro podlahy z dlaždic stanovený z hmotnosti přesunovaného materiálu vodorovná dopravní vzdálenost do 50 m v objektech výšky do 6 m</t>
  </si>
  <si>
    <t>-65784726</t>
  </si>
  <si>
    <t>783</t>
  </si>
  <si>
    <t>Dokončovací práce - nátěry</t>
  </si>
  <si>
    <t>154</t>
  </si>
  <si>
    <t>783826605</t>
  </si>
  <si>
    <t>Hydrofobizační nátěr omítek silikonový, transparentní, povrchů hladkých betonových povrchů nebo povrchů z desek na bázi dřeva (dřevovláknitých apod.)</t>
  </si>
  <si>
    <t>-1455913792</t>
  </si>
  <si>
    <t>"stropy" 9,86+71,17</t>
  </si>
  <si>
    <t>"ochoz+průvlak" 13,4*(2,7+0,8)</t>
  </si>
  <si>
    <t>784</t>
  </si>
  <si>
    <t>Dokončovací práce - malby a tapety</t>
  </si>
  <si>
    <t>155</t>
  </si>
  <si>
    <t>784181121</t>
  </si>
  <si>
    <t>Penetrace podkladu jednonásobná hloubková v místnostech výšky do 3,80 m</t>
  </si>
  <si>
    <t>970581040</t>
  </si>
  <si>
    <t>66,15*3,1-1,5*3,05*4+0,9*3*0,25*5+(1,06*2+2,08*2+2,18*2)*0,4</t>
  </si>
  <si>
    <t>4*3</t>
  </si>
  <si>
    <t>156</t>
  </si>
  <si>
    <t>784221101</t>
  </si>
  <si>
    <t>Malby z malířských směsí otěruvzdorných za sucha dvojnásobné, bílé za sucha otěruvzdorné dobře v místnostech výšky do 3,80 m</t>
  </si>
  <si>
    <t>-1142549544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</si>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</sst>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6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sz val="8"/>
      <color rgb="FF80008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7" fontId="20" fillId="0" borderId="0" xfId="0" applyNumberFormat="1" applyFont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0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4" fillId="0" borderId="20" xfId="0" applyFont="1" applyBorder="1" applyAlignment="1" applyProtection="1">
      <alignment horizontal="center" vertical="center"/>
      <protection locked="0"/>
    </xf>
    <xf numFmtId="49" fontId="24" fillId="0" borderId="20" xfId="0" applyNumberFormat="1" applyFont="1" applyBorder="1" applyAlignment="1" applyProtection="1">
      <alignment horizontal="left" vertical="center" wrapText="1"/>
      <protection locked="0"/>
    </xf>
    <xf numFmtId="0" fontId="24" fillId="0" borderId="20" xfId="0" applyFont="1" applyBorder="1" applyAlignment="1" applyProtection="1">
      <alignment horizontal="left" vertical="center" wrapText="1"/>
      <protection locked="0"/>
    </xf>
    <xf numFmtId="0" fontId="24" fillId="0" borderId="20" xfId="0" applyFont="1" applyBorder="1" applyAlignment="1" applyProtection="1">
      <alignment horizontal="center" vertical="center" wrapText="1"/>
      <protection locked="0"/>
    </xf>
    <xf numFmtId="167" fontId="24" fillId="0" borderId="20" xfId="0" applyNumberFormat="1" applyFont="1" applyBorder="1" applyAlignment="1" applyProtection="1">
      <alignment vertical="center"/>
      <protection locked="0"/>
    </xf>
    <xf numFmtId="4" fontId="24" fillId="2" borderId="20" xfId="0" applyNumberFormat="1" applyFont="1" applyFill="1" applyBorder="1" applyAlignment="1" applyProtection="1">
      <alignment vertical="center"/>
      <protection locked="0"/>
    </xf>
    <xf numFmtId="4" fontId="24" fillId="0" borderId="20" xfId="0" applyNumberFormat="1" applyFont="1" applyBorder="1" applyAlignment="1" applyProtection="1">
      <alignment vertical="center"/>
      <protection locked="0"/>
    </xf>
    <xf numFmtId="0" fontId="25" fillId="0" borderId="3" xfId="0" applyFont="1" applyBorder="1" applyAlignment="1">
      <alignment vertical="center"/>
    </xf>
    <xf numFmtId="0" fontId="24" fillId="2" borderId="18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0" fontId="22" fillId="0" borderId="2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22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2:BM543"/>
  <sheetViews>
    <sheetView showGridLines="0" tabSelected="1" topLeftCell="A485" workbookViewId="0"/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11.3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65" t="s">
        <v>0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63" t="s">
        <v>882</v>
      </c>
      <c r="F7" s="164"/>
      <c r="G7" s="164"/>
      <c r="H7" s="164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61" t="s">
        <v>8</v>
      </c>
      <c r="F9" s="162"/>
      <c r="G9" s="162"/>
      <c r="H9" s="162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883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884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67" t="s">
        <v>884</v>
      </c>
      <c r="F18" s="168"/>
      <c r="G18" s="168"/>
      <c r="H18" s="168"/>
      <c r="I18" s="16" t="s">
        <v>17</v>
      </c>
      <c r="J18" s="18" t="s">
        <v>884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69" t="s">
        <v>10</v>
      </c>
      <c r="F27" s="169"/>
      <c r="G27" s="169"/>
      <c r="H27" s="169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ROUND(J134,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ROUND((SUM(BE134:BE542)),  2)</f>
        <v>0</v>
      </c>
      <c r="G33" s="10"/>
      <c r="H33" s="10"/>
      <c r="I33" s="32">
        <v>0.21</v>
      </c>
      <c r="J33" s="31">
        <f>ROUND(((SUM(BE134:BE542))*I33),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ROUND((SUM(BF134:BF542)),  2)</f>
        <v>0</v>
      </c>
      <c r="G34" s="10"/>
      <c r="H34" s="10"/>
      <c r="I34" s="32">
        <v>0.15</v>
      </c>
      <c r="J34" s="31">
        <f>ROUND(((SUM(BF134:BF542))*I34),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ROUND((SUM(BG134:BG542)),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ROUND((SUM(BH134:BH542)),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ROUND((SUM(BI134:BI542)),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63" t="str">
        <f>E7</f>
        <v>Parkovací dům Havlíčkova 1, Kroměříž</v>
      </c>
      <c r="F85" s="164"/>
      <c r="G85" s="164"/>
      <c r="H85" s="164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61" t="str">
        <f>E9</f>
        <v>101.2 - SO101.2 - hromadná garáž - Zázemí</v>
      </c>
      <c r="F87" s="162"/>
      <c r="G87" s="162"/>
      <c r="H87" s="162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J134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2:12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J135</f>
        <v>0</v>
      </c>
      <c r="L97" s="63"/>
    </row>
    <row r="98" spans="2:12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J136</f>
        <v>0</v>
      </c>
      <c r="L98" s="69"/>
    </row>
    <row r="99" spans="2:12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J162</f>
        <v>0</v>
      </c>
      <c r="L99" s="69"/>
    </row>
    <row r="100" spans="2:12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J224</f>
        <v>0</v>
      </c>
      <c r="L100" s="69"/>
    </row>
    <row r="101" spans="2:12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J240</f>
        <v>0</v>
      </c>
      <c r="L101" s="69"/>
    </row>
    <row r="102" spans="2:12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J270</f>
        <v>0</v>
      </c>
      <c r="L102" s="69"/>
    </row>
    <row r="103" spans="2:12" s="68" customFormat="1" ht="19.899999999999999" customHeight="1" x14ac:dyDescent="0.2">
      <c r="B103" s="69"/>
      <c r="D103" s="70" t="s">
        <v>52</v>
      </c>
      <c r="E103" s="71"/>
      <c r="F103" s="71"/>
      <c r="G103" s="71"/>
      <c r="H103" s="71"/>
      <c r="I103" s="72"/>
      <c r="J103" s="73">
        <f>J348</f>
        <v>0</v>
      </c>
      <c r="L103" s="69"/>
    </row>
    <row r="104" spans="2:12" s="68" customFormat="1" ht="19.899999999999999" customHeight="1" x14ac:dyDescent="0.2">
      <c r="B104" s="69"/>
      <c r="D104" s="70" t="s">
        <v>53</v>
      </c>
      <c r="E104" s="71"/>
      <c r="F104" s="71"/>
      <c r="G104" s="71"/>
      <c r="H104" s="71"/>
      <c r="I104" s="72"/>
      <c r="J104" s="73">
        <f>J363</f>
        <v>0</v>
      </c>
      <c r="L104" s="69"/>
    </row>
    <row r="105" spans="2:12" s="68" customFormat="1" ht="19.899999999999999" customHeight="1" x14ac:dyDescent="0.2">
      <c r="B105" s="69"/>
      <c r="D105" s="70" t="s">
        <v>54</v>
      </c>
      <c r="E105" s="71"/>
      <c r="F105" s="71"/>
      <c r="G105" s="71"/>
      <c r="H105" s="71"/>
      <c r="I105" s="72"/>
      <c r="J105" s="73">
        <f>J369</f>
        <v>0</v>
      </c>
      <c r="L105" s="69"/>
    </row>
    <row r="106" spans="2:12" s="62" customFormat="1" ht="24.95" customHeight="1" x14ac:dyDescent="0.2">
      <c r="B106" s="63"/>
      <c r="D106" s="64" t="s">
        <v>55</v>
      </c>
      <c r="E106" s="65"/>
      <c r="F106" s="65"/>
      <c r="G106" s="65"/>
      <c r="H106" s="65"/>
      <c r="I106" s="66"/>
      <c r="J106" s="67">
        <f>J371</f>
        <v>0</v>
      </c>
      <c r="L106" s="63"/>
    </row>
    <row r="107" spans="2:12" s="68" customFormat="1" ht="19.899999999999999" customHeight="1" x14ac:dyDescent="0.2">
      <c r="B107" s="69"/>
      <c r="D107" s="70" t="s">
        <v>56</v>
      </c>
      <c r="E107" s="71"/>
      <c r="F107" s="71"/>
      <c r="G107" s="71"/>
      <c r="H107" s="71"/>
      <c r="I107" s="72"/>
      <c r="J107" s="73">
        <f>J372</f>
        <v>0</v>
      </c>
      <c r="L107" s="69"/>
    </row>
    <row r="108" spans="2:12" s="68" customFormat="1" ht="19.899999999999999" customHeight="1" x14ac:dyDescent="0.2">
      <c r="B108" s="69"/>
      <c r="D108" s="70" t="s">
        <v>57</v>
      </c>
      <c r="E108" s="71"/>
      <c r="F108" s="71"/>
      <c r="G108" s="71"/>
      <c r="H108" s="71"/>
      <c r="I108" s="72"/>
      <c r="J108" s="73">
        <f>J407</f>
        <v>0</v>
      </c>
      <c r="L108" s="69"/>
    </row>
    <row r="109" spans="2:12" s="68" customFormat="1" ht="19.899999999999999" customHeight="1" x14ac:dyDescent="0.2">
      <c r="B109" s="69"/>
      <c r="D109" s="70" t="s">
        <v>58</v>
      </c>
      <c r="E109" s="71"/>
      <c r="F109" s="71"/>
      <c r="G109" s="71"/>
      <c r="H109" s="71"/>
      <c r="I109" s="72"/>
      <c r="J109" s="73">
        <f>J465</f>
        <v>0</v>
      </c>
      <c r="L109" s="69"/>
    </row>
    <row r="110" spans="2:12" s="68" customFormat="1" ht="19.899999999999999" customHeight="1" x14ac:dyDescent="0.2">
      <c r="B110" s="69"/>
      <c r="D110" s="70" t="s">
        <v>59</v>
      </c>
      <c r="E110" s="71"/>
      <c r="F110" s="71"/>
      <c r="G110" s="71"/>
      <c r="H110" s="71"/>
      <c r="I110" s="72"/>
      <c r="J110" s="73">
        <f>J497</f>
        <v>0</v>
      </c>
      <c r="L110" s="69"/>
    </row>
    <row r="111" spans="2:12" s="68" customFormat="1" ht="19.899999999999999" customHeight="1" x14ac:dyDescent="0.2">
      <c r="B111" s="69"/>
      <c r="D111" s="70" t="s">
        <v>60</v>
      </c>
      <c r="E111" s="71"/>
      <c r="F111" s="71"/>
      <c r="G111" s="71"/>
      <c r="H111" s="71"/>
      <c r="I111" s="72"/>
      <c r="J111" s="73">
        <f>J510</f>
        <v>0</v>
      </c>
      <c r="L111" s="69"/>
    </row>
    <row r="112" spans="2:12" s="68" customFormat="1" ht="19.899999999999999" customHeight="1" x14ac:dyDescent="0.2">
      <c r="B112" s="69"/>
      <c r="D112" s="70" t="s">
        <v>61</v>
      </c>
      <c r="E112" s="71"/>
      <c r="F112" s="71"/>
      <c r="G112" s="71"/>
      <c r="H112" s="71"/>
      <c r="I112" s="72"/>
      <c r="J112" s="73">
        <f>J520</f>
        <v>0</v>
      </c>
      <c r="L112" s="69"/>
    </row>
    <row r="113" spans="1:31" s="68" customFormat="1" ht="19.899999999999999" customHeight="1" x14ac:dyDescent="0.2">
      <c r="B113" s="69"/>
      <c r="D113" s="70" t="s">
        <v>62</v>
      </c>
      <c r="E113" s="71"/>
      <c r="F113" s="71"/>
      <c r="G113" s="71"/>
      <c r="H113" s="71"/>
      <c r="I113" s="72"/>
      <c r="J113" s="73">
        <f>J529</f>
        <v>0</v>
      </c>
      <c r="L113" s="69"/>
    </row>
    <row r="114" spans="1:31" s="68" customFormat="1" ht="19.899999999999999" customHeight="1" x14ac:dyDescent="0.2">
      <c r="B114" s="69"/>
      <c r="D114" s="70" t="s">
        <v>63</v>
      </c>
      <c r="E114" s="71"/>
      <c r="F114" s="71"/>
      <c r="G114" s="71"/>
      <c r="H114" s="71"/>
      <c r="I114" s="72"/>
      <c r="J114" s="73">
        <f>J534</f>
        <v>0</v>
      </c>
      <c r="L114" s="69"/>
    </row>
    <row r="115" spans="1:31" s="14" customFormat="1" ht="21.75" customHeight="1" x14ac:dyDescent="0.2">
      <c r="A115" s="10"/>
      <c r="B115" s="11"/>
      <c r="C115" s="10"/>
      <c r="D115" s="10"/>
      <c r="E115" s="10"/>
      <c r="F115" s="10"/>
      <c r="G115" s="10"/>
      <c r="H115" s="10"/>
      <c r="I115" s="12"/>
      <c r="J115" s="10"/>
      <c r="K115" s="10"/>
      <c r="L115" s="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31" s="14" customFormat="1" ht="6.95" customHeight="1" x14ac:dyDescent="0.2">
      <c r="A116" s="10"/>
      <c r="B116" s="51"/>
      <c r="C116" s="52"/>
      <c r="D116" s="52"/>
      <c r="E116" s="52"/>
      <c r="F116" s="52"/>
      <c r="G116" s="52"/>
      <c r="H116" s="52"/>
      <c r="I116" s="53"/>
      <c r="J116" s="52"/>
      <c r="K116" s="52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20" spans="1:31" s="14" customFormat="1" ht="6.95" customHeight="1" x14ac:dyDescent="0.2">
      <c r="A120" s="10"/>
      <c r="B120" s="54"/>
      <c r="C120" s="55"/>
      <c r="D120" s="55"/>
      <c r="E120" s="55"/>
      <c r="F120" s="55"/>
      <c r="G120" s="55"/>
      <c r="H120" s="55"/>
      <c r="I120" s="56"/>
      <c r="J120" s="55"/>
      <c r="K120" s="55"/>
      <c r="L120" s="1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1:31" s="14" customFormat="1" ht="24.95" customHeight="1" x14ac:dyDescent="0.2">
      <c r="A121" s="10"/>
      <c r="B121" s="11"/>
      <c r="C121" s="7" t="s">
        <v>64</v>
      </c>
      <c r="D121" s="10"/>
      <c r="E121" s="10"/>
      <c r="F121" s="10"/>
      <c r="G121" s="10"/>
      <c r="H121" s="10"/>
      <c r="I121" s="12"/>
      <c r="J121" s="10"/>
      <c r="K121" s="10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31" s="14" customFormat="1" ht="6.95" customHeight="1" x14ac:dyDescent="0.2">
      <c r="A122" s="10"/>
      <c r="B122" s="11"/>
      <c r="C122" s="10"/>
      <c r="D122" s="10"/>
      <c r="E122" s="10"/>
      <c r="F122" s="10"/>
      <c r="G122" s="10"/>
      <c r="H122" s="10"/>
      <c r="I122" s="12"/>
      <c r="J122" s="10"/>
      <c r="K122" s="10"/>
      <c r="L122" s="1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1:31" s="14" customFormat="1" ht="12" customHeight="1" x14ac:dyDescent="0.2">
      <c r="A123" s="10"/>
      <c r="B123" s="11"/>
      <c r="C123" s="9" t="s">
        <v>6</v>
      </c>
      <c r="D123" s="10"/>
      <c r="E123" s="10"/>
      <c r="F123" s="10"/>
      <c r="G123" s="10"/>
      <c r="H123" s="10"/>
      <c r="I123" s="12"/>
      <c r="J123" s="10"/>
      <c r="K123" s="10"/>
      <c r="L123" s="1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pans="1:31" s="14" customFormat="1" ht="14.45" customHeight="1" x14ac:dyDescent="0.2">
      <c r="A124" s="10"/>
      <c r="B124" s="11"/>
      <c r="C124" s="10"/>
      <c r="D124" s="10"/>
      <c r="E124" s="163" t="str">
        <f>E7</f>
        <v>Parkovací dům Havlíčkova 1, Kroměříž</v>
      </c>
      <c r="F124" s="164"/>
      <c r="G124" s="164"/>
      <c r="H124" s="164"/>
      <c r="I124" s="12"/>
      <c r="J124" s="10"/>
      <c r="K124" s="10"/>
      <c r="L124" s="1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pans="1:31" s="14" customFormat="1" ht="12" customHeight="1" x14ac:dyDescent="0.2">
      <c r="A125" s="10"/>
      <c r="B125" s="11"/>
      <c r="C125" s="9" t="s">
        <v>7</v>
      </c>
      <c r="D125" s="10"/>
      <c r="E125" s="10"/>
      <c r="F125" s="10"/>
      <c r="G125" s="10"/>
      <c r="H125" s="10"/>
      <c r="I125" s="12"/>
      <c r="J125" s="10"/>
      <c r="K125" s="10"/>
      <c r="L125" s="1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pans="1:31" s="14" customFormat="1" ht="14.45" customHeight="1" x14ac:dyDescent="0.2">
      <c r="A126" s="10"/>
      <c r="B126" s="11"/>
      <c r="C126" s="10"/>
      <c r="D126" s="10"/>
      <c r="E126" s="161" t="str">
        <f>E9</f>
        <v>101.2 - SO101.2 - hromadná garáž - Zázemí</v>
      </c>
      <c r="F126" s="162"/>
      <c r="G126" s="162"/>
      <c r="H126" s="162"/>
      <c r="I126" s="12"/>
      <c r="J126" s="10"/>
      <c r="K126" s="10"/>
      <c r="L126" s="1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pans="1:31" s="14" customFormat="1" ht="6.95" customHeight="1" x14ac:dyDescent="0.2">
      <c r="A127" s="10"/>
      <c r="B127" s="11"/>
      <c r="C127" s="10"/>
      <c r="D127" s="10"/>
      <c r="E127" s="10"/>
      <c r="F127" s="10"/>
      <c r="G127" s="10"/>
      <c r="H127" s="10"/>
      <c r="I127" s="12"/>
      <c r="J127" s="10"/>
      <c r="K127" s="10"/>
      <c r="L127" s="1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pans="1:31" s="14" customFormat="1" ht="12" customHeight="1" x14ac:dyDescent="0.2">
      <c r="A128" s="10"/>
      <c r="B128" s="11"/>
      <c r="C128" s="9" t="s">
        <v>12</v>
      </c>
      <c r="D128" s="10"/>
      <c r="E128" s="10"/>
      <c r="F128" s="15" t="str">
        <f>F12</f>
        <v xml:space="preserve"> </v>
      </c>
      <c r="G128" s="10"/>
      <c r="H128" s="10"/>
      <c r="I128" s="16" t="s">
        <v>14</v>
      </c>
      <c r="J128" s="17" t="str">
        <f>IF(J12="","",J12)</f>
        <v>3. 7. 2019</v>
      </c>
      <c r="K128" s="10"/>
      <c r="L128" s="1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pans="1:65" s="14" customFormat="1" ht="6.95" customHeight="1" x14ac:dyDescent="0.2">
      <c r="A129" s="10"/>
      <c r="B129" s="11"/>
      <c r="C129" s="10"/>
      <c r="D129" s="10"/>
      <c r="E129" s="10"/>
      <c r="F129" s="10"/>
      <c r="G129" s="10"/>
      <c r="H129" s="10"/>
      <c r="I129" s="12"/>
      <c r="J129" s="10"/>
      <c r="K129" s="10"/>
      <c r="L129" s="13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pans="1:65" s="14" customFormat="1" ht="15.6" customHeight="1" x14ac:dyDescent="0.2">
      <c r="A130" s="10"/>
      <c r="B130" s="11"/>
      <c r="C130" s="9" t="s">
        <v>15</v>
      </c>
      <c r="D130" s="10"/>
      <c r="E130" s="10"/>
      <c r="F130" s="15" t="str">
        <f>E15</f>
        <v xml:space="preserve"> </v>
      </c>
      <c r="G130" s="10"/>
      <c r="H130" s="10"/>
      <c r="I130" s="16" t="s">
        <v>19</v>
      </c>
      <c r="J130" s="57" t="str">
        <f>E21</f>
        <v xml:space="preserve"> </v>
      </c>
      <c r="K130" s="10"/>
      <c r="L130" s="13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pans="1:65" s="14" customFormat="1" ht="15.6" customHeight="1" x14ac:dyDescent="0.2">
      <c r="A131" s="10"/>
      <c r="B131" s="11"/>
      <c r="C131" s="9" t="s">
        <v>18</v>
      </c>
      <c r="D131" s="10"/>
      <c r="E131" s="10"/>
      <c r="F131" s="15" t="str">
        <f>IF(E18="","",E18)</f>
        <v>Vyplň údaj</v>
      </c>
      <c r="G131" s="10"/>
      <c r="H131" s="10"/>
      <c r="I131" s="16" t="s">
        <v>20</v>
      </c>
      <c r="J131" s="57" t="str">
        <f>E24</f>
        <v xml:space="preserve"> </v>
      </c>
      <c r="K131" s="10"/>
      <c r="L131" s="13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pans="1:65" s="14" customFormat="1" ht="10.35" customHeight="1" x14ac:dyDescent="0.2">
      <c r="A132" s="10"/>
      <c r="B132" s="11"/>
      <c r="C132" s="10"/>
      <c r="D132" s="10"/>
      <c r="E132" s="10"/>
      <c r="F132" s="10"/>
      <c r="G132" s="10"/>
      <c r="H132" s="10"/>
      <c r="I132" s="12"/>
      <c r="J132" s="10"/>
      <c r="K132" s="10"/>
      <c r="L132" s="13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pans="1:65" s="84" customFormat="1" ht="29.25" customHeight="1" x14ac:dyDescent="0.2">
      <c r="A133" s="74"/>
      <c r="B133" s="75"/>
      <c r="C133" s="76" t="s">
        <v>65</v>
      </c>
      <c r="D133" s="77" t="s">
        <v>66</v>
      </c>
      <c r="E133" s="77" t="s">
        <v>67</v>
      </c>
      <c r="F133" s="77" t="s">
        <v>68</v>
      </c>
      <c r="G133" s="77" t="s">
        <v>69</v>
      </c>
      <c r="H133" s="77" t="s">
        <v>70</v>
      </c>
      <c r="I133" s="78" t="s">
        <v>71</v>
      </c>
      <c r="J133" s="77" t="s">
        <v>43</v>
      </c>
      <c r="K133" s="79" t="s">
        <v>72</v>
      </c>
      <c r="L133" s="80"/>
      <c r="M133" s="81" t="s">
        <v>10</v>
      </c>
      <c r="N133" s="82" t="s">
        <v>26</v>
      </c>
      <c r="O133" s="82" t="s">
        <v>73</v>
      </c>
      <c r="P133" s="82" t="s">
        <v>74</v>
      </c>
      <c r="Q133" s="82" t="s">
        <v>75</v>
      </c>
      <c r="R133" s="82" t="s">
        <v>76</v>
      </c>
      <c r="S133" s="82" t="s">
        <v>77</v>
      </c>
      <c r="T133" s="83" t="s">
        <v>78</v>
      </c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</row>
    <row r="134" spans="1:65" s="14" customFormat="1" ht="22.9" customHeight="1" x14ac:dyDescent="0.25">
      <c r="A134" s="10"/>
      <c r="B134" s="11"/>
      <c r="C134" s="85" t="s">
        <v>79</v>
      </c>
      <c r="D134" s="10"/>
      <c r="E134" s="10"/>
      <c r="F134" s="10"/>
      <c r="G134" s="10"/>
      <c r="H134" s="10"/>
      <c r="I134" s="12"/>
      <c r="J134" s="86">
        <f>BK134</f>
        <v>0</v>
      </c>
      <c r="K134" s="10"/>
      <c r="L134" s="11"/>
      <c r="M134" s="87"/>
      <c r="N134" s="88"/>
      <c r="O134" s="24"/>
      <c r="P134" s="89">
        <f>P135+P371</f>
        <v>0</v>
      </c>
      <c r="Q134" s="24"/>
      <c r="R134" s="89">
        <f>R135+R371</f>
        <v>369.41914039999995</v>
      </c>
      <c r="S134" s="24"/>
      <c r="T134" s="90">
        <f>T135+T371</f>
        <v>0</v>
      </c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" t="s">
        <v>80</v>
      </c>
      <c r="AU134" s="2" t="s">
        <v>45</v>
      </c>
      <c r="BK134" s="91">
        <f>BK135+BK371</f>
        <v>0</v>
      </c>
    </row>
    <row r="135" spans="1:65" s="92" customFormat="1" ht="25.9" customHeight="1" x14ac:dyDescent="0.2">
      <c r="B135" s="93"/>
      <c r="D135" s="94" t="s">
        <v>80</v>
      </c>
      <c r="E135" s="95" t="s">
        <v>81</v>
      </c>
      <c r="F135" s="95" t="s">
        <v>81</v>
      </c>
      <c r="I135" s="96"/>
      <c r="J135" s="97">
        <f>BK135</f>
        <v>0</v>
      </c>
      <c r="L135" s="93"/>
      <c r="M135" s="98"/>
      <c r="N135" s="99"/>
      <c r="O135" s="99"/>
      <c r="P135" s="100">
        <f>P136+P162+P224+P240+P270+P348+P363+P369</f>
        <v>0</v>
      </c>
      <c r="Q135" s="99"/>
      <c r="R135" s="100">
        <f>R136+R162+R224+R240+R270+R348+R363+R369</f>
        <v>346.58197379999996</v>
      </c>
      <c r="S135" s="99"/>
      <c r="T135" s="101">
        <f>T136+T162+T224+T240+T270+T348+T363+T369</f>
        <v>0</v>
      </c>
      <c r="AR135" s="94" t="s">
        <v>82</v>
      </c>
      <c r="AT135" s="102" t="s">
        <v>80</v>
      </c>
      <c r="AU135" s="102" t="s">
        <v>83</v>
      </c>
      <c r="AY135" s="94" t="s">
        <v>84</v>
      </c>
      <c r="BK135" s="103">
        <f>BK136+BK162+BK224+BK240+BK270+BK348+BK363+BK369</f>
        <v>0</v>
      </c>
    </row>
    <row r="136" spans="1:65" s="92" customFormat="1" ht="22.9" customHeight="1" x14ac:dyDescent="0.2">
      <c r="B136" s="93"/>
      <c r="D136" s="94" t="s">
        <v>80</v>
      </c>
      <c r="E136" s="104" t="s">
        <v>82</v>
      </c>
      <c r="F136" s="104" t="s">
        <v>85</v>
      </c>
      <c r="I136" s="96"/>
      <c r="J136" s="105">
        <f>BK136</f>
        <v>0</v>
      </c>
      <c r="L136" s="93"/>
      <c r="M136" s="98"/>
      <c r="N136" s="99"/>
      <c r="O136" s="99"/>
      <c r="P136" s="100">
        <f>SUM(P137:P161)</f>
        <v>0</v>
      </c>
      <c r="Q136" s="99"/>
      <c r="R136" s="100">
        <f>SUM(R137:R161)</f>
        <v>0</v>
      </c>
      <c r="S136" s="99"/>
      <c r="T136" s="101">
        <f>SUM(T137:T161)</f>
        <v>0</v>
      </c>
      <c r="AR136" s="94" t="s">
        <v>82</v>
      </c>
      <c r="AT136" s="102" t="s">
        <v>80</v>
      </c>
      <c r="AU136" s="102" t="s">
        <v>82</v>
      </c>
      <c r="AY136" s="94" t="s">
        <v>84</v>
      </c>
      <c r="BK136" s="103">
        <f>SUM(BK137:BK161)</f>
        <v>0</v>
      </c>
    </row>
    <row r="137" spans="1:65" s="14" customFormat="1" ht="43.15" customHeight="1" x14ac:dyDescent="0.2">
      <c r="A137" s="10"/>
      <c r="B137" s="106"/>
      <c r="C137" s="107" t="s">
        <v>82</v>
      </c>
      <c r="D137" s="107" t="s">
        <v>86</v>
      </c>
      <c r="E137" s="108" t="s">
        <v>87</v>
      </c>
      <c r="F137" s="109" t="s">
        <v>88</v>
      </c>
      <c r="G137" s="110" t="s">
        <v>89</v>
      </c>
      <c r="H137" s="111">
        <v>28.616</v>
      </c>
      <c r="I137" s="112"/>
      <c r="J137" s="113">
        <f>ROUND(I137*H137,2)</f>
        <v>0</v>
      </c>
      <c r="K137" s="109" t="s">
        <v>90</v>
      </c>
      <c r="L137" s="11"/>
      <c r="M137" s="114" t="s">
        <v>10</v>
      </c>
      <c r="N137" s="115" t="s">
        <v>27</v>
      </c>
      <c r="O137" s="116"/>
      <c r="P137" s="117">
        <f>O137*H137</f>
        <v>0</v>
      </c>
      <c r="Q137" s="117">
        <v>0</v>
      </c>
      <c r="R137" s="117">
        <f>Q137*H137</f>
        <v>0</v>
      </c>
      <c r="S137" s="117">
        <v>0</v>
      </c>
      <c r="T137" s="118">
        <f>S137*H137</f>
        <v>0</v>
      </c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R137" s="119" t="s">
        <v>91</v>
      </c>
      <c r="AT137" s="119" t="s">
        <v>86</v>
      </c>
      <c r="AU137" s="119" t="s">
        <v>2</v>
      </c>
      <c r="AY137" s="2" t="s">
        <v>84</v>
      </c>
      <c r="BE137" s="120">
        <f>IF(N137="základní",J137,0)</f>
        <v>0</v>
      </c>
      <c r="BF137" s="120">
        <f>IF(N137="snížená",J137,0)</f>
        <v>0</v>
      </c>
      <c r="BG137" s="120">
        <f>IF(N137="zákl. přenesená",J137,0)</f>
        <v>0</v>
      </c>
      <c r="BH137" s="120">
        <f>IF(N137="sníž. přenesená",J137,0)</f>
        <v>0</v>
      </c>
      <c r="BI137" s="120">
        <f>IF(N137="nulová",J137,0)</f>
        <v>0</v>
      </c>
      <c r="BJ137" s="2" t="s">
        <v>82</v>
      </c>
      <c r="BK137" s="120">
        <f>ROUND(I137*H137,2)</f>
        <v>0</v>
      </c>
      <c r="BL137" s="2" t="s">
        <v>91</v>
      </c>
      <c r="BM137" s="119" t="s">
        <v>92</v>
      </c>
    </row>
    <row r="138" spans="1:65" s="121" customFormat="1" ht="22.5" x14ac:dyDescent="0.2">
      <c r="B138" s="122"/>
      <c r="D138" s="123" t="s">
        <v>93</v>
      </c>
      <c r="E138" s="124" t="s">
        <v>10</v>
      </c>
      <c r="F138" s="125" t="s">
        <v>94</v>
      </c>
      <c r="H138" s="126">
        <v>7.8949999999999996</v>
      </c>
      <c r="I138" s="127"/>
      <c r="L138" s="122"/>
      <c r="M138" s="128"/>
      <c r="N138" s="129"/>
      <c r="O138" s="129"/>
      <c r="P138" s="129"/>
      <c r="Q138" s="129"/>
      <c r="R138" s="129"/>
      <c r="S138" s="129"/>
      <c r="T138" s="130"/>
      <c r="AT138" s="124" t="s">
        <v>93</v>
      </c>
      <c r="AU138" s="124" t="s">
        <v>2</v>
      </c>
      <c r="AV138" s="121" t="s">
        <v>2</v>
      </c>
      <c r="AW138" s="121" t="s">
        <v>95</v>
      </c>
      <c r="AX138" s="121" t="s">
        <v>83</v>
      </c>
      <c r="AY138" s="124" t="s">
        <v>84</v>
      </c>
    </row>
    <row r="139" spans="1:65" s="121" customFormat="1" ht="22.5" x14ac:dyDescent="0.2">
      <c r="B139" s="122"/>
      <c r="D139" s="123" t="s">
        <v>93</v>
      </c>
      <c r="E139" s="124" t="s">
        <v>10</v>
      </c>
      <c r="F139" s="125" t="s">
        <v>96</v>
      </c>
      <c r="H139" s="126">
        <v>20.721</v>
      </c>
      <c r="I139" s="127"/>
      <c r="L139" s="122"/>
      <c r="M139" s="128"/>
      <c r="N139" s="129"/>
      <c r="O139" s="129"/>
      <c r="P139" s="129"/>
      <c r="Q139" s="129"/>
      <c r="R139" s="129"/>
      <c r="S139" s="129"/>
      <c r="T139" s="130"/>
      <c r="AT139" s="124" t="s">
        <v>93</v>
      </c>
      <c r="AU139" s="124" t="s">
        <v>2</v>
      </c>
      <c r="AV139" s="121" t="s">
        <v>2</v>
      </c>
      <c r="AW139" s="121" t="s">
        <v>95</v>
      </c>
      <c r="AX139" s="121" t="s">
        <v>83</v>
      </c>
      <c r="AY139" s="124" t="s">
        <v>84</v>
      </c>
    </row>
    <row r="140" spans="1:65" s="131" customFormat="1" x14ac:dyDescent="0.2">
      <c r="B140" s="132"/>
      <c r="D140" s="123" t="s">
        <v>93</v>
      </c>
      <c r="E140" s="133" t="s">
        <v>10</v>
      </c>
      <c r="F140" s="134" t="s">
        <v>97</v>
      </c>
      <c r="H140" s="135">
        <v>28.616</v>
      </c>
      <c r="I140" s="136"/>
      <c r="L140" s="132"/>
      <c r="M140" s="137"/>
      <c r="N140" s="138"/>
      <c r="O140" s="138"/>
      <c r="P140" s="138"/>
      <c r="Q140" s="138"/>
      <c r="R140" s="138"/>
      <c r="S140" s="138"/>
      <c r="T140" s="139"/>
      <c r="AT140" s="133" t="s">
        <v>93</v>
      </c>
      <c r="AU140" s="133" t="s">
        <v>2</v>
      </c>
      <c r="AV140" s="131" t="s">
        <v>91</v>
      </c>
      <c r="AW140" s="131" t="s">
        <v>95</v>
      </c>
      <c r="AX140" s="131" t="s">
        <v>82</v>
      </c>
      <c r="AY140" s="133" t="s">
        <v>84</v>
      </c>
    </row>
    <row r="141" spans="1:65" s="14" customFormat="1" ht="43.15" customHeight="1" x14ac:dyDescent="0.2">
      <c r="A141" s="10"/>
      <c r="B141" s="106"/>
      <c r="C141" s="107" t="s">
        <v>2</v>
      </c>
      <c r="D141" s="107" t="s">
        <v>86</v>
      </c>
      <c r="E141" s="108" t="s">
        <v>98</v>
      </c>
      <c r="F141" s="109" t="s">
        <v>99</v>
      </c>
      <c r="G141" s="110" t="s">
        <v>89</v>
      </c>
      <c r="H141" s="111">
        <v>14.308</v>
      </c>
      <c r="I141" s="112"/>
      <c r="J141" s="113">
        <f>ROUND(I141*H141,2)</f>
        <v>0</v>
      </c>
      <c r="K141" s="109" t="s">
        <v>90</v>
      </c>
      <c r="L141" s="11"/>
      <c r="M141" s="114" t="s">
        <v>10</v>
      </c>
      <c r="N141" s="115" t="s">
        <v>27</v>
      </c>
      <c r="O141" s="116"/>
      <c r="P141" s="117">
        <f>O141*H141</f>
        <v>0</v>
      </c>
      <c r="Q141" s="117">
        <v>0</v>
      </c>
      <c r="R141" s="117">
        <f>Q141*H141</f>
        <v>0</v>
      </c>
      <c r="S141" s="117">
        <v>0</v>
      </c>
      <c r="T141" s="118">
        <f>S141*H141</f>
        <v>0</v>
      </c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R141" s="119" t="s">
        <v>91</v>
      </c>
      <c r="AT141" s="119" t="s">
        <v>86</v>
      </c>
      <c r="AU141" s="119" t="s">
        <v>2</v>
      </c>
      <c r="AY141" s="2" t="s">
        <v>84</v>
      </c>
      <c r="BE141" s="120">
        <f>IF(N141="základní",J141,0)</f>
        <v>0</v>
      </c>
      <c r="BF141" s="120">
        <f>IF(N141="snížená",J141,0)</f>
        <v>0</v>
      </c>
      <c r="BG141" s="120">
        <f>IF(N141="zákl. přenesená",J141,0)</f>
        <v>0</v>
      </c>
      <c r="BH141" s="120">
        <f>IF(N141="sníž. přenesená",J141,0)</f>
        <v>0</v>
      </c>
      <c r="BI141" s="120">
        <f>IF(N141="nulová",J141,0)</f>
        <v>0</v>
      </c>
      <c r="BJ141" s="2" t="s">
        <v>82</v>
      </c>
      <c r="BK141" s="120">
        <f>ROUND(I141*H141,2)</f>
        <v>0</v>
      </c>
      <c r="BL141" s="2" t="s">
        <v>91</v>
      </c>
      <c r="BM141" s="119" t="s">
        <v>100</v>
      </c>
    </row>
    <row r="142" spans="1:65" s="121" customFormat="1" x14ac:dyDescent="0.2">
      <c r="B142" s="122"/>
      <c r="D142" s="123" t="s">
        <v>93</v>
      </c>
      <c r="E142" s="124" t="s">
        <v>10</v>
      </c>
      <c r="F142" s="125" t="s">
        <v>101</v>
      </c>
      <c r="H142" s="126">
        <v>14.308</v>
      </c>
      <c r="I142" s="127"/>
      <c r="L142" s="122"/>
      <c r="M142" s="128"/>
      <c r="N142" s="129"/>
      <c r="O142" s="129"/>
      <c r="P142" s="129"/>
      <c r="Q142" s="129"/>
      <c r="R142" s="129"/>
      <c r="S142" s="129"/>
      <c r="T142" s="130"/>
      <c r="AT142" s="124" t="s">
        <v>93</v>
      </c>
      <c r="AU142" s="124" t="s">
        <v>2</v>
      </c>
      <c r="AV142" s="121" t="s">
        <v>2</v>
      </c>
      <c r="AW142" s="121" t="s">
        <v>95</v>
      </c>
      <c r="AX142" s="121" t="s">
        <v>82</v>
      </c>
      <c r="AY142" s="124" t="s">
        <v>84</v>
      </c>
    </row>
    <row r="143" spans="1:65" s="14" customFormat="1" ht="43.15" customHeight="1" x14ac:dyDescent="0.2">
      <c r="A143" s="10"/>
      <c r="B143" s="106"/>
      <c r="C143" s="107" t="s">
        <v>102</v>
      </c>
      <c r="D143" s="107" t="s">
        <v>86</v>
      </c>
      <c r="E143" s="108" t="s">
        <v>103</v>
      </c>
      <c r="F143" s="109" t="s">
        <v>104</v>
      </c>
      <c r="G143" s="110" t="s">
        <v>89</v>
      </c>
      <c r="H143" s="111">
        <v>28.135999999999999</v>
      </c>
      <c r="I143" s="112"/>
      <c r="J143" s="113">
        <f>ROUND(I143*H143,2)</f>
        <v>0</v>
      </c>
      <c r="K143" s="109" t="s">
        <v>90</v>
      </c>
      <c r="L143" s="11"/>
      <c r="M143" s="114" t="s">
        <v>10</v>
      </c>
      <c r="N143" s="115" t="s">
        <v>27</v>
      </c>
      <c r="O143" s="116"/>
      <c r="P143" s="117">
        <f>O143*H143</f>
        <v>0</v>
      </c>
      <c r="Q143" s="117">
        <v>0</v>
      </c>
      <c r="R143" s="117">
        <f>Q143*H143</f>
        <v>0</v>
      </c>
      <c r="S143" s="117">
        <v>0</v>
      </c>
      <c r="T143" s="118">
        <f>S143*H143</f>
        <v>0</v>
      </c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R143" s="119" t="s">
        <v>91</v>
      </c>
      <c r="AT143" s="119" t="s">
        <v>86</v>
      </c>
      <c r="AU143" s="119" t="s">
        <v>2</v>
      </c>
      <c r="AY143" s="2" t="s">
        <v>84</v>
      </c>
      <c r="BE143" s="120">
        <f>IF(N143="základní",J143,0)</f>
        <v>0</v>
      </c>
      <c r="BF143" s="120">
        <f>IF(N143="snížená",J143,0)</f>
        <v>0</v>
      </c>
      <c r="BG143" s="120">
        <f>IF(N143="zákl. přenesená",J143,0)</f>
        <v>0</v>
      </c>
      <c r="BH143" s="120">
        <f>IF(N143="sníž. přenesená",J143,0)</f>
        <v>0</v>
      </c>
      <c r="BI143" s="120">
        <f>IF(N143="nulová",J143,0)</f>
        <v>0</v>
      </c>
      <c r="BJ143" s="2" t="s">
        <v>82</v>
      </c>
      <c r="BK143" s="120">
        <f>ROUND(I143*H143,2)</f>
        <v>0</v>
      </c>
      <c r="BL143" s="2" t="s">
        <v>91</v>
      </c>
      <c r="BM143" s="119" t="s">
        <v>105</v>
      </c>
    </row>
    <row r="144" spans="1:65" s="121" customFormat="1" x14ac:dyDescent="0.2">
      <c r="B144" s="122"/>
      <c r="D144" s="123" t="s">
        <v>93</v>
      </c>
      <c r="E144" s="124" t="s">
        <v>10</v>
      </c>
      <c r="F144" s="125" t="s">
        <v>106</v>
      </c>
      <c r="H144" s="126">
        <v>28.135999999999999</v>
      </c>
      <c r="I144" s="127"/>
      <c r="L144" s="122"/>
      <c r="M144" s="128"/>
      <c r="N144" s="129"/>
      <c r="O144" s="129"/>
      <c r="P144" s="129"/>
      <c r="Q144" s="129"/>
      <c r="R144" s="129"/>
      <c r="S144" s="129"/>
      <c r="T144" s="130"/>
      <c r="AT144" s="124" t="s">
        <v>93</v>
      </c>
      <c r="AU144" s="124" t="s">
        <v>2</v>
      </c>
      <c r="AV144" s="121" t="s">
        <v>2</v>
      </c>
      <c r="AW144" s="121" t="s">
        <v>95</v>
      </c>
      <c r="AX144" s="121" t="s">
        <v>82</v>
      </c>
      <c r="AY144" s="124" t="s">
        <v>84</v>
      </c>
    </row>
    <row r="145" spans="1:65" s="14" customFormat="1" ht="43.15" customHeight="1" x14ac:dyDescent="0.2">
      <c r="A145" s="10"/>
      <c r="B145" s="106"/>
      <c r="C145" s="107" t="s">
        <v>91</v>
      </c>
      <c r="D145" s="107" t="s">
        <v>86</v>
      </c>
      <c r="E145" s="108" t="s">
        <v>107</v>
      </c>
      <c r="F145" s="109" t="s">
        <v>108</v>
      </c>
      <c r="G145" s="110" t="s">
        <v>89</v>
      </c>
      <c r="H145" s="111">
        <v>14.068</v>
      </c>
      <c r="I145" s="112"/>
      <c r="J145" s="113">
        <f>ROUND(I145*H145,2)</f>
        <v>0</v>
      </c>
      <c r="K145" s="109" t="s">
        <v>90</v>
      </c>
      <c r="L145" s="11"/>
      <c r="M145" s="114" t="s">
        <v>10</v>
      </c>
      <c r="N145" s="115" t="s">
        <v>27</v>
      </c>
      <c r="O145" s="116"/>
      <c r="P145" s="117">
        <f>O145*H145</f>
        <v>0</v>
      </c>
      <c r="Q145" s="117">
        <v>0</v>
      </c>
      <c r="R145" s="117">
        <f>Q145*H145</f>
        <v>0</v>
      </c>
      <c r="S145" s="117">
        <v>0</v>
      </c>
      <c r="T145" s="118">
        <f>S145*H145</f>
        <v>0</v>
      </c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R145" s="119" t="s">
        <v>91</v>
      </c>
      <c r="AT145" s="119" t="s">
        <v>86</v>
      </c>
      <c r="AU145" s="119" t="s">
        <v>2</v>
      </c>
      <c r="AY145" s="2" t="s">
        <v>84</v>
      </c>
      <c r="BE145" s="120">
        <f>IF(N145="základní",J145,0)</f>
        <v>0</v>
      </c>
      <c r="BF145" s="120">
        <f>IF(N145="snížená",J145,0)</f>
        <v>0</v>
      </c>
      <c r="BG145" s="120">
        <f>IF(N145="zákl. přenesená",J145,0)</f>
        <v>0</v>
      </c>
      <c r="BH145" s="120">
        <f>IF(N145="sníž. přenesená",J145,0)</f>
        <v>0</v>
      </c>
      <c r="BI145" s="120">
        <f>IF(N145="nulová",J145,0)</f>
        <v>0</v>
      </c>
      <c r="BJ145" s="2" t="s">
        <v>82</v>
      </c>
      <c r="BK145" s="120">
        <f>ROUND(I145*H145,2)</f>
        <v>0</v>
      </c>
      <c r="BL145" s="2" t="s">
        <v>91</v>
      </c>
      <c r="BM145" s="119" t="s">
        <v>109</v>
      </c>
    </row>
    <row r="146" spans="1:65" s="121" customFormat="1" x14ac:dyDescent="0.2">
      <c r="B146" s="122"/>
      <c r="D146" s="123" t="s">
        <v>93</v>
      </c>
      <c r="E146" s="124" t="s">
        <v>10</v>
      </c>
      <c r="F146" s="125" t="s">
        <v>110</v>
      </c>
      <c r="H146" s="126">
        <v>14.068</v>
      </c>
      <c r="I146" s="127"/>
      <c r="L146" s="122"/>
      <c r="M146" s="128"/>
      <c r="N146" s="129"/>
      <c r="O146" s="129"/>
      <c r="P146" s="129"/>
      <c r="Q146" s="129"/>
      <c r="R146" s="129"/>
      <c r="S146" s="129"/>
      <c r="T146" s="130"/>
      <c r="AT146" s="124" t="s">
        <v>93</v>
      </c>
      <c r="AU146" s="124" t="s">
        <v>2</v>
      </c>
      <c r="AV146" s="121" t="s">
        <v>2</v>
      </c>
      <c r="AW146" s="121" t="s">
        <v>95</v>
      </c>
      <c r="AX146" s="121" t="s">
        <v>82</v>
      </c>
      <c r="AY146" s="124" t="s">
        <v>84</v>
      </c>
    </row>
    <row r="147" spans="1:65" s="14" customFormat="1" ht="54" customHeight="1" x14ac:dyDescent="0.2">
      <c r="A147" s="10"/>
      <c r="B147" s="106"/>
      <c r="C147" s="107" t="s">
        <v>111</v>
      </c>
      <c r="D147" s="107" t="s">
        <v>86</v>
      </c>
      <c r="E147" s="108" t="s">
        <v>112</v>
      </c>
      <c r="F147" s="109" t="s">
        <v>113</v>
      </c>
      <c r="G147" s="110" t="s">
        <v>89</v>
      </c>
      <c r="H147" s="111">
        <v>344.55700000000002</v>
      </c>
      <c r="I147" s="112"/>
      <c r="J147" s="113">
        <f>ROUND(I147*H147,2)</f>
        <v>0</v>
      </c>
      <c r="K147" s="109" t="s">
        <v>90</v>
      </c>
      <c r="L147" s="11"/>
      <c r="M147" s="114" t="s">
        <v>10</v>
      </c>
      <c r="N147" s="115" t="s">
        <v>27</v>
      </c>
      <c r="O147" s="116"/>
      <c r="P147" s="117">
        <f>O147*H147</f>
        <v>0</v>
      </c>
      <c r="Q147" s="117">
        <v>0</v>
      </c>
      <c r="R147" s="117">
        <f>Q147*H147</f>
        <v>0</v>
      </c>
      <c r="S147" s="117">
        <v>0</v>
      </c>
      <c r="T147" s="118">
        <f>S147*H147</f>
        <v>0</v>
      </c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R147" s="119" t="s">
        <v>91</v>
      </c>
      <c r="AT147" s="119" t="s">
        <v>86</v>
      </c>
      <c r="AU147" s="119" t="s">
        <v>2</v>
      </c>
      <c r="AY147" s="2" t="s">
        <v>84</v>
      </c>
      <c r="BE147" s="120">
        <f>IF(N147="základní",J147,0)</f>
        <v>0</v>
      </c>
      <c r="BF147" s="120">
        <f>IF(N147="snížená",J147,0)</f>
        <v>0</v>
      </c>
      <c r="BG147" s="120">
        <f>IF(N147="zákl. přenesená",J147,0)</f>
        <v>0</v>
      </c>
      <c r="BH147" s="120">
        <f>IF(N147="sníž. přenesená",J147,0)</f>
        <v>0</v>
      </c>
      <c r="BI147" s="120">
        <f>IF(N147="nulová",J147,0)</f>
        <v>0</v>
      </c>
      <c r="BJ147" s="2" t="s">
        <v>82</v>
      </c>
      <c r="BK147" s="120">
        <f>ROUND(I147*H147,2)</f>
        <v>0</v>
      </c>
      <c r="BL147" s="2" t="s">
        <v>91</v>
      </c>
      <c r="BM147" s="119" t="s">
        <v>114</v>
      </c>
    </row>
    <row r="148" spans="1:65" s="121" customFormat="1" x14ac:dyDescent="0.2">
      <c r="B148" s="122"/>
      <c r="D148" s="123" t="s">
        <v>93</v>
      </c>
      <c r="E148" s="124" t="s">
        <v>10</v>
      </c>
      <c r="F148" s="125" t="s">
        <v>115</v>
      </c>
      <c r="H148" s="126">
        <v>56.752000000000002</v>
      </c>
      <c r="I148" s="127"/>
      <c r="L148" s="122"/>
      <c r="M148" s="128"/>
      <c r="N148" s="129"/>
      <c r="O148" s="129"/>
      <c r="P148" s="129"/>
      <c r="Q148" s="129"/>
      <c r="R148" s="129"/>
      <c r="S148" s="129"/>
      <c r="T148" s="130"/>
      <c r="AT148" s="124" t="s">
        <v>93</v>
      </c>
      <c r="AU148" s="124" t="s">
        <v>2</v>
      </c>
      <c r="AV148" s="121" t="s">
        <v>2</v>
      </c>
      <c r="AW148" s="121" t="s">
        <v>95</v>
      </c>
      <c r="AX148" s="121" t="s">
        <v>83</v>
      </c>
      <c r="AY148" s="124" t="s">
        <v>84</v>
      </c>
    </row>
    <row r="149" spans="1:65" s="121" customFormat="1" x14ac:dyDescent="0.2">
      <c r="B149" s="122"/>
      <c r="D149" s="123" t="s">
        <v>93</v>
      </c>
      <c r="E149" s="124" t="s">
        <v>10</v>
      </c>
      <c r="F149" s="125" t="s">
        <v>116</v>
      </c>
      <c r="H149" s="126">
        <v>287.80500000000001</v>
      </c>
      <c r="I149" s="127"/>
      <c r="L149" s="122"/>
      <c r="M149" s="128"/>
      <c r="N149" s="129"/>
      <c r="O149" s="129"/>
      <c r="P149" s="129"/>
      <c r="Q149" s="129"/>
      <c r="R149" s="129"/>
      <c r="S149" s="129"/>
      <c r="T149" s="130"/>
      <c r="AT149" s="124" t="s">
        <v>93</v>
      </c>
      <c r="AU149" s="124" t="s">
        <v>2</v>
      </c>
      <c r="AV149" s="121" t="s">
        <v>2</v>
      </c>
      <c r="AW149" s="121" t="s">
        <v>95</v>
      </c>
      <c r="AX149" s="121" t="s">
        <v>83</v>
      </c>
      <c r="AY149" s="124" t="s">
        <v>84</v>
      </c>
    </row>
    <row r="150" spans="1:65" s="131" customFormat="1" x14ac:dyDescent="0.2">
      <c r="B150" s="132"/>
      <c r="D150" s="123" t="s">
        <v>93</v>
      </c>
      <c r="E150" s="133" t="s">
        <v>10</v>
      </c>
      <c r="F150" s="134" t="s">
        <v>97</v>
      </c>
      <c r="H150" s="135">
        <v>344.55700000000002</v>
      </c>
      <c r="I150" s="136"/>
      <c r="L150" s="132"/>
      <c r="M150" s="137"/>
      <c r="N150" s="138"/>
      <c r="O150" s="138"/>
      <c r="P150" s="138"/>
      <c r="Q150" s="138"/>
      <c r="R150" s="138"/>
      <c r="S150" s="138"/>
      <c r="T150" s="139"/>
      <c r="AT150" s="133" t="s">
        <v>93</v>
      </c>
      <c r="AU150" s="133" t="s">
        <v>2</v>
      </c>
      <c r="AV150" s="131" t="s">
        <v>91</v>
      </c>
      <c r="AW150" s="131" t="s">
        <v>95</v>
      </c>
      <c r="AX150" s="131" t="s">
        <v>82</v>
      </c>
      <c r="AY150" s="133" t="s">
        <v>84</v>
      </c>
    </row>
    <row r="151" spans="1:65" s="14" customFormat="1" ht="32.450000000000003" customHeight="1" x14ac:dyDescent="0.2">
      <c r="A151" s="10"/>
      <c r="B151" s="106"/>
      <c r="C151" s="107" t="s">
        <v>117</v>
      </c>
      <c r="D151" s="107" t="s">
        <v>86</v>
      </c>
      <c r="E151" s="108" t="s">
        <v>118</v>
      </c>
      <c r="F151" s="109" t="s">
        <v>119</v>
      </c>
      <c r="G151" s="110" t="s">
        <v>89</v>
      </c>
      <c r="H151" s="111">
        <v>287.80500000000001</v>
      </c>
      <c r="I151" s="112"/>
      <c r="J151" s="113">
        <f>ROUND(I151*H151,2)</f>
        <v>0</v>
      </c>
      <c r="K151" s="109" t="s">
        <v>90</v>
      </c>
      <c r="L151" s="11"/>
      <c r="M151" s="114" t="s">
        <v>10</v>
      </c>
      <c r="N151" s="115" t="s">
        <v>27</v>
      </c>
      <c r="O151" s="116"/>
      <c r="P151" s="117">
        <f>O151*H151</f>
        <v>0</v>
      </c>
      <c r="Q151" s="117">
        <v>0</v>
      </c>
      <c r="R151" s="117">
        <f>Q151*H151</f>
        <v>0</v>
      </c>
      <c r="S151" s="117">
        <v>0</v>
      </c>
      <c r="T151" s="118">
        <f>S151*H151</f>
        <v>0</v>
      </c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R151" s="119" t="s">
        <v>91</v>
      </c>
      <c r="AT151" s="119" t="s">
        <v>86</v>
      </c>
      <c r="AU151" s="119" t="s">
        <v>2</v>
      </c>
      <c r="AY151" s="2" t="s">
        <v>84</v>
      </c>
      <c r="BE151" s="120">
        <f>IF(N151="základní",J151,0)</f>
        <v>0</v>
      </c>
      <c r="BF151" s="120">
        <f>IF(N151="snížená",J151,0)</f>
        <v>0</v>
      </c>
      <c r="BG151" s="120">
        <f>IF(N151="zákl. přenesená",J151,0)</f>
        <v>0</v>
      </c>
      <c r="BH151" s="120">
        <f>IF(N151="sníž. přenesená",J151,0)</f>
        <v>0</v>
      </c>
      <c r="BI151" s="120">
        <f>IF(N151="nulová",J151,0)</f>
        <v>0</v>
      </c>
      <c r="BJ151" s="2" t="s">
        <v>82</v>
      </c>
      <c r="BK151" s="120">
        <f>ROUND(I151*H151,2)</f>
        <v>0</v>
      </c>
      <c r="BL151" s="2" t="s">
        <v>91</v>
      </c>
      <c r="BM151" s="119" t="s">
        <v>120</v>
      </c>
    </row>
    <row r="152" spans="1:65" s="121" customFormat="1" x14ac:dyDescent="0.2">
      <c r="B152" s="122"/>
      <c r="D152" s="123" t="s">
        <v>93</v>
      </c>
      <c r="E152" s="124" t="s">
        <v>10</v>
      </c>
      <c r="F152" s="125" t="s">
        <v>116</v>
      </c>
      <c r="H152" s="126">
        <v>287.80500000000001</v>
      </c>
      <c r="I152" s="127"/>
      <c r="L152" s="122"/>
      <c r="M152" s="128"/>
      <c r="N152" s="129"/>
      <c r="O152" s="129"/>
      <c r="P152" s="129"/>
      <c r="Q152" s="129"/>
      <c r="R152" s="129"/>
      <c r="S152" s="129"/>
      <c r="T152" s="130"/>
      <c r="AT152" s="124" t="s">
        <v>93</v>
      </c>
      <c r="AU152" s="124" t="s">
        <v>2</v>
      </c>
      <c r="AV152" s="121" t="s">
        <v>2</v>
      </c>
      <c r="AW152" s="121" t="s">
        <v>95</v>
      </c>
      <c r="AX152" s="121" t="s">
        <v>82</v>
      </c>
      <c r="AY152" s="124" t="s">
        <v>84</v>
      </c>
    </row>
    <row r="153" spans="1:65" s="14" customFormat="1" ht="43.15" customHeight="1" x14ac:dyDescent="0.2">
      <c r="A153" s="10"/>
      <c r="B153" s="106"/>
      <c r="C153" s="107" t="s">
        <v>121</v>
      </c>
      <c r="D153" s="107" t="s">
        <v>86</v>
      </c>
      <c r="E153" s="108" t="s">
        <v>122</v>
      </c>
      <c r="F153" s="109" t="s">
        <v>123</v>
      </c>
      <c r="G153" s="110" t="s">
        <v>124</v>
      </c>
      <c r="H153" s="111">
        <v>102.154</v>
      </c>
      <c r="I153" s="112"/>
      <c r="J153" s="113">
        <f>ROUND(I153*H153,2)</f>
        <v>0</v>
      </c>
      <c r="K153" s="109" t="s">
        <v>90</v>
      </c>
      <c r="L153" s="11"/>
      <c r="M153" s="114" t="s">
        <v>10</v>
      </c>
      <c r="N153" s="115" t="s">
        <v>27</v>
      </c>
      <c r="O153" s="116"/>
      <c r="P153" s="117">
        <f>O153*H153</f>
        <v>0</v>
      </c>
      <c r="Q153" s="117">
        <v>0</v>
      </c>
      <c r="R153" s="117">
        <f>Q153*H153</f>
        <v>0</v>
      </c>
      <c r="S153" s="117">
        <v>0</v>
      </c>
      <c r="T153" s="118">
        <f>S153*H153</f>
        <v>0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R153" s="119" t="s">
        <v>91</v>
      </c>
      <c r="AT153" s="119" t="s">
        <v>86</v>
      </c>
      <c r="AU153" s="119" t="s">
        <v>2</v>
      </c>
      <c r="AY153" s="2" t="s">
        <v>84</v>
      </c>
      <c r="BE153" s="120">
        <f>IF(N153="základní",J153,0)</f>
        <v>0</v>
      </c>
      <c r="BF153" s="120">
        <f>IF(N153="snížená",J153,0)</f>
        <v>0</v>
      </c>
      <c r="BG153" s="120">
        <f>IF(N153="zákl. přenesená",J153,0)</f>
        <v>0</v>
      </c>
      <c r="BH153" s="120">
        <f>IF(N153="sníž. přenesená",J153,0)</f>
        <v>0</v>
      </c>
      <c r="BI153" s="120">
        <f>IF(N153="nulová",J153,0)</f>
        <v>0</v>
      </c>
      <c r="BJ153" s="2" t="s">
        <v>82</v>
      </c>
      <c r="BK153" s="120">
        <f>ROUND(I153*H153,2)</f>
        <v>0</v>
      </c>
      <c r="BL153" s="2" t="s">
        <v>91</v>
      </c>
      <c r="BM153" s="119" t="s">
        <v>125</v>
      </c>
    </row>
    <row r="154" spans="1:65" s="121" customFormat="1" x14ac:dyDescent="0.2">
      <c r="B154" s="122"/>
      <c r="D154" s="123" t="s">
        <v>93</v>
      </c>
      <c r="E154" s="124" t="s">
        <v>10</v>
      </c>
      <c r="F154" s="125" t="s">
        <v>126</v>
      </c>
      <c r="H154" s="126">
        <v>102.154</v>
      </c>
      <c r="I154" s="127"/>
      <c r="L154" s="122"/>
      <c r="M154" s="128"/>
      <c r="N154" s="129"/>
      <c r="O154" s="129"/>
      <c r="P154" s="129"/>
      <c r="Q154" s="129"/>
      <c r="R154" s="129"/>
      <c r="S154" s="129"/>
      <c r="T154" s="130"/>
      <c r="AT154" s="124" t="s">
        <v>93</v>
      </c>
      <c r="AU154" s="124" t="s">
        <v>2</v>
      </c>
      <c r="AV154" s="121" t="s">
        <v>2</v>
      </c>
      <c r="AW154" s="121" t="s">
        <v>95</v>
      </c>
      <c r="AX154" s="121" t="s">
        <v>82</v>
      </c>
      <c r="AY154" s="124" t="s">
        <v>84</v>
      </c>
    </row>
    <row r="155" spans="1:65" s="14" customFormat="1" ht="43.15" customHeight="1" x14ac:dyDescent="0.2">
      <c r="A155" s="10"/>
      <c r="B155" s="106"/>
      <c r="C155" s="107" t="s">
        <v>127</v>
      </c>
      <c r="D155" s="107" t="s">
        <v>86</v>
      </c>
      <c r="E155" s="108" t="s">
        <v>128</v>
      </c>
      <c r="F155" s="109" t="s">
        <v>129</v>
      </c>
      <c r="G155" s="110" t="s">
        <v>89</v>
      </c>
      <c r="H155" s="111">
        <v>287.80500000000001</v>
      </c>
      <c r="I155" s="112"/>
      <c r="J155" s="113">
        <f>ROUND(I155*H155,2)</f>
        <v>0</v>
      </c>
      <c r="K155" s="109" t="s">
        <v>90</v>
      </c>
      <c r="L155" s="11"/>
      <c r="M155" s="114" t="s">
        <v>10</v>
      </c>
      <c r="N155" s="115" t="s">
        <v>27</v>
      </c>
      <c r="O155" s="116"/>
      <c r="P155" s="117">
        <f>O155*H155</f>
        <v>0</v>
      </c>
      <c r="Q155" s="117">
        <v>0</v>
      </c>
      <c r="R155" s="117">
        <f>Q155*H155</f>
        <v>0</v>
      </c>
      <c r="S155" s="117">
        <v>0</v>
      </c>
      <c r="T155" s="118">
        <f>S155*H155</f>
        <v>0</v>
      </c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R155" s="119" t="s">
        <v>91</v>
      </c>
      <c r="AT155" s="119" t="s">
        <v>86</v>
      </c>
      <c r="AU155" s="119" t="s">
        <v>2</v>
      </c>
      <c r="AY155" s="2" t="s">
        <v>84</v>
      </c>
      <c r="BE155" s="120">
        <f>IF(N155="základní",J155,0)</f>
        <v>0</v>
      </c>
      <c r="BF155" s="120">
        <f>IF(N155="snížená",J155,0)</f>
        <v>0</v>
      </c>
      <c r="BG155" s="120">
        <f>IF(N155="zákl. přenesená",J155,0)</f>
        <v>0</v>
      </c>
      <c r="BH155" s="120">
        <f>IF(N155="sníž. přenesená",J155,0)</f>
        <v>0</v>
      </c>
      <c r="BI155" s="120">
        <f>IF(N155="nulová",J155,0)</f>
        <v>0</v>
      </c>
      <c r="BJ155" s="2" t="s">
        <v>82</v>
      </c>
      <c r="BK155" s="120">
        <f>ROUND(I155*H155,2)</f>
        <v>0</v>
      </c>
      <c r="BL155" s="2" t="s">
        <v>91</v>
      </c>
      <c r="BM155" s="119" t="s">
        <v>130</v>
      </c>
    </row>
    <row r="156" spans="1:65" s="121" customFormat="1" x14ac:dyDescent="0.2">
      <c r="B156" s="122"/>
      <c r="D156" s="123" t="s">
        <v>93</v>
      </c>
      <c r="E156" s="124" t="s">
        <v>10</v>
      </c>
      <c r="F156" s="125" t="s">
        <v>131</v>
      </c>
      <c r="H156" s="126">
        <v>107.616</v>
      </c>
      <c r="I156" s="127"/>
      <c r="L156" s="122"/>
      <c r="M156" s="128"/>
      <c r="N156" s="129"/>
      <c r="O156" s="129"/>
      <c r="P156" s="129"/>
      <c r="Q156" s="129"/>
      <c r="R156" s="129"/>
      <c r="S156" s="129"/>
      <c r="T156" s="130"/>
      <c r="AT156" s="124" t="s">
        <v>93</v>
      </c>
      <c r="AU156" s="124" t="s">
        <v>2</v>
      </c>
      <c r="AV156" s="121" t="s">
        <v>2</v>
      </c>
      <c r="AW156" s="121" t="s">
        <v>95</v>
      </c>
      <c r="AX156" s="121" t="s">
        <v>83</v>
      </c>
      <c r="AY156" s="124" t="s">
        <v>84</v>
      </c>
    </row>
    <row r="157" spans="1:65" s="121" customFormat="1" x14ac:dyDescent="0.2">
      <c r="B157" s="122"/>
      <c r="D157" s="123" t="s">
        <v>93</v>
      </c>
      <c r="E157" s="124" t="s">
        <v>10</v>
      </c>
      <c r="F157" s="125" t="s">
        <v>132</v>
      </c>
      <c r="H157" s="126">
        <v>12.760999999999999</v>
      </c>
      <c r="I157" s="127"/>
      <c r="L157" s="122"/>
      <c r="M157" s="128"/>
      <c r="N157" s="129"/>
      <c r="O157" s="129"/>
      <c r="P157" s="129"/>
      <c r="Q157" s="129"/>
      <c r="R157" s="129"/>
      <c r="S157" s="129"/>
      <c r="T157" s="130"/>
      <c r="AT157" s="124" t="s">
        <v>93</v>
      </c>
      <c r="AU157" s="124" t="s">
        <v>2</v>
      </c>
      <c r="AV157" s="121" t="s">
        <v>2</v>
      </c>
      <c r="AW157" s="121" t="s">
        <v>95</v>
      </c>
      <c r="AX157" s="121" t="s">
        <v>83</v>
      </c>
      <c r="AY157" s="124" t="s">
        <v>84</v>
      </c>
    </row>
    <row r="158" spans="1:65" s="121" customFormat="1" ht="22.5" x14ac:dyDescent="0.2">
      <c r="B158" s="122"/>
      <c r="D158" s="123" t="s">
        <v>93</v>
      </c>
      <c r="E158" s="124" t="s">
        <v>10</v>
      </c>
      <c r="F158" s="125" t="s">
        <v>133</v>
      </c>
      <c r="H158" s="126">
        <v>55.024999999999999</v>
      </c>
      <c r="I158" s="127"/>
      <c r="L158" s="122"/>
      <c r="M158" s="128"/>
      <c r="N158" s="129"/>
      <c r="O158" s="129"/>
      <c r="P158" s="129"/>
      <c r="Q158" s="129"/>
      <c r="R158" s="129"/>
      <c r="S158" s="129"/>
      <c r="T158" s="130"/>
      <c r="AT158" s="124" t="s">
        <v>93</v>
      </c>
      <c r="AU158" s="124" t="s">
        <v>2</v>
      </c>
      <c r="AV158" s="121" t="s">
        <v>2</v>
      </c>
      <c r="AW158" s="121" t="s">
        <v>95</v>
      </c>
      <c r="AX158" s="121" t="s">
        <v>83</v>
      </c>
      <c r="AY158" s="124" t="s">
        <v>84</v>
      </c>
    </row>
    <row r="159" spans="1:65" s="140" customFormat="1" x14ac:dyDescent="0.2">
      <c r="B159" s="141"/>
      <c r="D159" s="123" t="s">
        <v>93</v>
      </c>
      <c r="E159" s="142" t="s">
        <v>10</v>
      </c>
      <c r="F159" s="143" t="s">
        <v>134</v>
      </c>
      <c r="H159" s="142" t="s">
        <v>10</v>
      </c>
      <c r="I159" s="144"/>
      <c r="L159" s="141"/>
      <c r="M159" s="145"/>
      <c r="N159" s="146"/>
      <c r="O159" s="146"/>
      <c r="P159" s="146"/>
      <c r="Q159" s="146"/>
      <c r="R159" s="146"/>
      <c r="S159" s="146"/>
      <c r="T159" s="147"/>
      <c r="AT159" s="142" t="s">
        <v>93</v>
      </c>
      <c r="AU159" s="142" t="s">
        <v>2</v>
      </c>
      <c r="AV159" s="140" t="s">
        <v>82</v>
      </c>
      <c r="AW159" s="140" t="s">
        <v>95</v>
      </c>
      <c r="AX159" s="140" t="s">
        <v>83</v>
      </c>
      <c r="AY159" s="142" t="s">
        <v>84</v>
      </c>
    </row>
    <row r="160" spans="1:65" s="121" customFormat="1" x14ac:dyDescent="0.2">
      <c r="B160" s="122"/>
      <c r="D160" s="123" t="s">
        <v>93</v>
      </c>
      <c r="E160" s="124" t="s">
        <v>10</v>
      </c>
      <c r="F160" s="125" t="s">
        <v>135</v>
      </c>
      <c r="H160" s="126">
        <v>112.40300000000001</v>
      </c>
      <c r="I160" s="127"/>
      <c r="L160" s="122"/>
      <c r="M160" s="128"/>
      <c r="N160" s="129"/>
      <c r="O160" s="129"/>
      <c r="P160" s="129"/>
      <c r="Q160" s="129"/>
      <c r="R160" s="129"/>
      <c r="S160" s="129"/>
      <c r="T160" s="130"/>
      <c r="AT160" s="124" t="s">
        <v>93</v>
      </c>
      <c r="AU160" s="124" t="s">
        <v>2</v>
      </c>
      <c r="AV160" s="121" t="s">
        <v>2</v>
      </c>
      <c r="AW160" s="121" t="s">
        <v>95</v>
      </c>
      <c r="AX160" s="121" t="s">
        <v>83</v>
      </c>
      <c r="AY160" s="124" t="s">
        <v>84</v>
      </c>
    </row>
    <row r="161" spans="1:65" s="131" customFormat="1" x14ac:dyDescent="0.2">
      <c r="B161" s="132"/>
      <c r="D161" s="123" t="s">
        <v>93</v>
      </c>
      <c r="E161" s="133" t="s">
        <v>10</v>
      </c>
      <c r="F161" s="134" t="s">
        <v>97</v>
      </c>
      <c r="H161" s="135">
        <v>287.80500000000001</v>
      </c>
      <c r="I161" s="136"/>
      <c r="L161" s="132"/>
      <c r="M161" s="137"/>
      <c r="N161" s="138"/>
      <c r="O161" s="138"/>
      <c r="P161" s="138"/>
      <c r="Q161" s="138"/>
      <c r="R161" s="138"/>
      <c r="S161" s="138"/>
      <c r="T161" s="139"/>
      <c r="AT161" s="133" t="s">
        <v>93</v>
      </c>
      <c r="AU161" s="133" t="s">
        <v>2</v>
      </c>
      <c r="AV161" s="131" t="s">
        <v>91</v>
      </c>
      <c r="AW161" s="131" t="s">
        <v>95</v>
      </c>
      <c r="AX161" s="131" t="s">
        <v>82</v>
      </c>
      <c r="AY161" s="133" t="s">
        <v>84</v>
      </c>
    </row>
    <row r="162" spans="1:65" s="92" customFormat="1" ht="22.9" customHeight="1" x14ac:dyDescent="0.2">
      <c r="B162" s="93"/>
      <c r="D162" s="94" t="s">
        <v>80</v>
      </c>
      <c r="E162" s="104" t="s">
        <v>2</v>
      </c>
      <c r="F162" s="104" t="s">
        <v>136</v>
      </c>
      <c r="I162" s="96"/>
      <c r="J162" s="105">
        <f>BK162</f>
        <v>0</v>
      </c>
      <c r="L162" s="93"/>
      <c r="M162" s="98"/>
      <c r="N162" s="99"/>
      <c r="O162" s="99"/>
      <c r="P162" s="100">
        <f>SUM(P163:P223)</f>
        <v>0</v>
      </c>
      <c r="Q162" s="99"/>
      <c r="R162" s="100">
        <f>SUM(R163:R223)</f>
        <v>203.61021475999996</v>
      </c>
      <c r="S162" s="99"/>
      <c r="T162" s="101">
        <f>SUM(T163:T223)</f>
        <v>0</v>
      </c>
      <c r="AR162" s="94" t="s">
        <v>82</v>
      </c>
      <c r="AT162" s="102" t="s">
        <v>80</v>
      </c>
      <c r="AU162" s="102" t="s">
        <v>82</v>
      </c>
      <c r="AY162" s="94" t="s">
        <v>84</v>
      </c>
      <c r="BK162" s="103">
        <f>SUM(BK163:BK223)</f>
        <v>0</v>
      </c>
    </row>
    <row r="163" spans="1:65" s="14" customFormat="1" ht="32.450000000000003" customHeight="1" x14ac:dyDescent="0.2">
      <c r="A163" s="10"/>
      <c r="B163" s="106"/>
      <c r="C163" s="107" t="s">
        <v>137</v>
      </c>
      <c r="D163" s="107" t="s">
        <v>86</v>
      </c>
      <c r="E163" s="108" t="s">
        <v>138</v>
      </c>
      <c r="F163" s="109" t="s">
        <v>139</v>
      </c>
      <c r="G163" s="110" t="s">
        <v>140</v>
      </c>
      <c r="H163" s="111">
        <v>3</v>
      </c>
      <c r="I163" s="112"/>
      <c r="J163" s="113">
        <f>ROUND(I163*H163,2)</f>
        <v>0</v>
      </c>
      <c r="K163" s="109" t="s">
        <v>10</v>
      </c>
      <c r="L163" s="11"/>
      <c r="M163" s="114" t="s">
        <v>10</v>
      </c>
      <c r="N163" s="115" t="s">
        <v>27</v>
      </c>
      <c r="O163" s="116"/>
      <c r="P163" s="117">
        <f>O163*H163</f>
        <v>0</v>
      </c>
      <c r="Q163" s="117">
        <v>0</v>
      </c>
      <c r="R163" s="117">
        <f>Q163*H163</f>
        <v>0</v>
      </c>
      <c r="S163" s="117">
        <v>0</v>
      </c>
      <c r="T163" s="118">
        <f>S163*H163</f>
        <v>0</v>
      </c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R163" s="119" t="s">
        <v>91</v>
      </c>
      <c r="AT163" s="119" t="s">
        <v>86</v>
      </c>
      <c r="AU163" s="119" t="s">
        <v>2</v>
      </c>
      <c r="AY163" s="2" t="s">
        <v>84</v>
      </c>
      <c r="BE163" s="120">
        <f>IF(N163="základní",J163,0)</f>
        <v>0</v>
      </c>
      <c r="BF163" s="120">
        <f>IF(N163="snížená",J163,0)</f>
        <v>0</v>
      </c>
      <c r="BG163" s="120">
        <f>IF(N163="zákl. přenesená",J163,0)</f>
        <v>0</v>
      </c>
      <c r="BH163" s="120">
        <f>IF(N163="sníž. přenesená",J163,0)</f>
        <v>0</v>
      </c>
      <c r="BI163" s="120">
        <f>IF(N163="nulová",J163,0)</f>
        <v>0</v>
      </c>
      <c r="BJ163" s="2" t="s">
        <v>82</v>
      </c>
      <c r="BK163" s="120">
        <f>ROUND(I163*H163,2)</f>
        <v>0</v>
      </c>
      <c r="BL163" s="2" t="s">
        <v>91</v>
      </c>
      <c r="BM163" s="119" t="s">
        <v>141</v>
      </c>
    </row>
    <row r="164" spans="1:65" s="14" customFormat="1" ht="43.15" customHeight="1" x14ac:dyDescent="0.2">
      <c r="A164" s="10"/>
      <c r="B164" s="106"/>
      <c r="C164" s="107" t="s">
        <v>142</v>
      </c>
      <c r="D164" s="107" t="s">
        <v>86</v>
      </c>
      <c r="E164" s="108" t="s">
        <v>143</v>
      </c>
      <c r="F164" s="109" t="s">
        <v>144</v>
      </c>
      <c r="G164" s="110" t="s">
        <v>89</v>
      </c>
      <c r="H164" s="111">
        <v>31.283999999999999</v>
      </c>
      <c r="I164" s="112"/>
      <c r="J164" s="113">
        <f>ROUND(I164*H164,2)</f>
        <v>0</v>
      </c>
      <c r="K164" s="109" t="s">
        <v>90</v>
      </c>
      <c r="L164" s="11"/>
      <c r="M164" s="114" t="s">
        <v>10</v>
      </c>
      <c r="N164" s="115" t="s">
        <v>27</v>
      </c>
      <c r="O164" s="116"/>
      <c r="P164" s="117">
        <f>O164*H164</f>
        <v>0</v>
      </c>
      <c r="Q164" s="117">
        <v>0</v>
      </c>
      <c r="R164" s="117">
        <f>Q164*H164</f>
        <v>0</v>
      </c>
      <c r="S164" s="117">
        <v>0</v>
      </c>
      <c r="T164" s="118">
        <f>S164*H164</f>
        <v>0</v>
      </c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R164" s="119" t="s">
        <v>91</v>
      </c>
      <c r="AT164" s="119" t="s">
        <v>86</v>
      </c>
      <c r="AU164" s="119" t="s">
        <v>2</v>
      </c>
      <c r="AY164" s="2" t="s">
        <v>84</v>
      </c>
      <c r="BE164" s="120">
        <f>IF(N164="základní",J164,0)</f>
        <v>0</v>
      </c>
      <c r="BF164" s="120">
        <f>IF(N164="snížená",J164,0)</f>
        <v>0</v>
      </c>
      <c r="BG164" s="120">
        <f>IF(N164="zákl. přenesená",J164,0)</f>
        <v>0</v>
      </c>
      <c r="BH164" s="120">
        <f>IF(N164="sníž. přenesená",J164,0)</f>
        <v>0</v>
      </c>
      <c r="BI164" s="120">
        <f>IF(N164="nulová",J164,0)</f>
        <v>0</v>
      </c>
      <c r="BJ164" s="2" t="s">
        <v>82</v>
      </c>
      <c r="BK164" s="120">
        <f>ROUND(I164*H164,2)</f>
        <v>0</v>
      </c>
      <c r="BL164" s="2" t="s">
        <v>91</v>
      </c>
      <c r="BM164" s="119" t="s">
        <v>145</v>
      </c>
    </row>
    <row r="165" spans="1:65" s="121" customFormat="1" x14ac:dyDescent="0.2">
      <c r="B165" s="122"/>
      <c r="D165" s="123" t="s">
        <v>93</v>
      </c>
      <c r="E165" s="124" t="s">
        <v>10</v>
      </c>
      <c r="F165" s="125" t="s">
        <v>146</v>
      </c>
      <c r="H165" s="126">
        <v>31.283999999999999</v>
      </c>
      <c r="I165" s="127"/>
      <c r="L165" s="122"/>
      <c r="M165" s="128"/>
      <c r="N165" s="129"/>
      <c r="O165" s="129"/>
      <c r="P165" s="129"/>
      <c r="Q165" s="129"/>
      <c r="R165" s="129"/>
      <c r="S165" s="129"/>
      <c r="T165" s="130"/>
      <c r="AT165" s="124" t="s">
        <v>93</v>
      </c>
      <c r="AU165" s="124" t="s">
        <v>2</v>
      </c>
      <c r="AV165" s="121" t="s">
        <v>2</v>
      </c>
      <c r="AW165" s="121" t="s">
        <v>95</v>
      </c>
      <c r="AX165" s="121" t="s">
        <v>83</v>
      </c>
      <c r="AY165" s="124" t="s">
        <v>84</v>
      </c>
    </row>
    <row r="166" spans="1:65" s="131" customFormat="1" x14ac:dyDescent="0.2">
      <c r="B166" s="132"/>
      <c r="D166" s="123" t="s">
        <v>93</v>
      </c>
      <c r="E166" s="133" t="s">
        <v>10</v>
      </c>
      <c r="F166" s="134" t="s">
        <v>97</v>
      </c>
      <c r="H166" s="135">
        <v>31.283999999999999</v>
      </c>
      <c r="I166" s="136"/>
      <c r="L166" s="132"/>
      <c r="M166" s="137"/>
      <c r="N166" s="138"/>
      <c r="O166" s="138"/>
      <c r="P166" s="138"/>
      <c r="Q166" s="138"/>
      <c r="R166" s="138"/>
      <c r="S166" s="138"/>
      <c r="T166" s="139"/>
      <c r="AT166" s="133" t="s">
        <v>93</v>
      </c>
      <c r="AU166" s="133" t="s">
        <v>2</v>
      </c>
      <c r="AV166" s="131" t="s">
        <v>91</v>
      </c>
      <c r="AW166" s="131" t="s">
        <v>95</v>
      </c>
      <c r="AX166" s="131" t="s">
        <v>82</v>
      </c>
      <c r="AY166" s="133" t="s">
        <v>84</v>
      </c>
    </row>
    <row r="167" spans="1:65" s="14" customFormat="1" ht="54" customHeight="1" x14ac:dyDescent="0.2">
      <c r="A167" s="10"/>
      <c r="B167" s="106"/>
      <c r="C167" s="107" t="s">
        <v>147</v>
      </c>
      <c r="D167" s="107" t="s">
        <v>86</v>
      </c>
      <c r="E167" s="108" t="s">
        <v>148</v>
      </c>
      <c r="F167" s="109" t="s">
        <v>149</v>
      </c>
      <c r="G167" s="110" t="s">
        <v>150</v>
      </c>
      <c r="H167" s="111">
        <v>208.56</v>
      </c>
      <c r="I167" s="112"/>
      <c r="J167" s="113">
        <f>ROUND(I167*H167,2)</f>
        <v>0</v>
      </c>
      <c r="K167" s="109" t="s">
        <v>90</v>
      </c>
      <c r="L167" s="11"/>
      <c r="M167" s="114" t="s">
        <v>10</v>
      </c>
      <c r="N167" s="115" t="s">
        <v>27</v>
      </c>
      <c r="O167" s="116"/>
      <c r="P167" s="117">
        <f>O167*H167</f>
        <v>0</v>
      </c>
      <c r="Q167" s="117">
        <v>3.1E-4</v>
      </c>
      <c r="R167" s="117">
        <f>Q167*H167</f>
        <v>6.4653600000000006E-2</v>
      </c>
      <c r="S167" s="117">
        <v>0</v>
      </c>
      <c r="T167" s="118">
        <f>S167*H167</f>
        <v>0</v>
      </c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R167" s="119" t="s">
        <v>91</v>
      </c>
      <c r="AT167" s="119" t="s">
        <v>86</v>
      </c>
      <c r="AU167" s="119" t="s">
        <v>2</v>
      </c>
      <c r="AY167" s="2" t="s">
        <v>84</v>
      </c>
      <c r="BE167" s="120">
        <f>IF(N167="základní",J167,0)</f>
        <v>0</v>
      </c>
      <c r="BF167" s="120">
        <f>IF(N167="snížená",J167,0)</f>
        <v>0</v>
      </c>
      <c r="BG167" s="120">
        <f>IF(N167="zákl. přenesená",J167,0)</f>
        <v>0</v>
      </c>
      <c r="BH167" s="120">
        <f>IF(N167="sníž. přenesená",J167,0)</f>
        <v>0</v>
      </c>
      <c r="BI167" s="120">
        <f>IF(N167="nulová",J167,0)</f>
        <v>0</v>
      </c>
      <c r="BJ167" s="2" t="s">
        <v>82</v>
      </c>
      <c r="BK167" s="120">
        <f>ROUND(I167*H167,2)</f>
        <v>0</v>
      </c>
      <c r="BL167" s="2" t="s">
        <v>91</v>
      </c>
      <c r="BM167" s="119" t="s">
        <v>151</v>
      </c>
    </row>
    <row r="168" spans="1:65" s="121" customFormat="1" x14ac:dyDescent="0.2">
      <c r="B168" s="122"/>
      <c r="D168" s="123" t="s">
        <v>93</v>
      </c>
      <c r="E168" s="124" t="s">
        <v>10</v>
      </c>
      <c r="F168" s="125" t="s">
        <v>152</v>
      </c>
      <c r="H168" s="126">
        <v>208.56</v>
      </c>
      <c r="I168" s="127"/>
      <c r="L168" s="122"/>
      <c r="M168" s="128"/>
      <c r="N168" s="129"/>
      <c r="O168" s="129"/>
      <c r="P168" s="129"/>
      <c r="Q168" s="129"/>
      <c r="R168" s="129"/>
      <c r="S168" s="129"/>
      <c r="T168" s="130"/>
      <c r="AT168" s="124" t="s">
        <v>93</v>
      </c>
      <c r="AU168" s="124" t="s">
        <v>2</v>
      </c>
      <c r="AV168" s="121" t="s">
        <v>2</v>
      </c>
      <c r="AW168" s="121" t="s">
        <v>95</v>
      </c>
      <c r="AX168" s="121" t="s">
        <v>82</v>
      </c>
      <c r="AY168" s="124" t="s">
        <v>84</v>
      </c>
    </row>
    <row r="169" spans="1:65" s="14" customFormat="1" ht="21.6" customHeight="1" x14ac:dyDescent="0.2">
      <c r="A169" s="10"/>
      <c r="B169" s="106"/>
      <c r="C169" s="148" t="s">
        <v>153</v>
      </c>
      <c r="D169" s="148" t="s">
        <v>154</v>
      </c>
      <c r="E169" s="149" t="s">
        <v>155</v>
      </c>
      <c r="F169" s="150" t="s">
        <v>156</v>
      </c>
      <c r="G169" s="151" t="s">
        <v>150</v>
      </c>
      <c r="H169" s="152">
        <v>239.84399999999999</v>
      </c>
      <c r="I169" s="153"/>
      <c r="J169" s="154">
        <f>ROUND(I169*H169,2)</f>
        <v>0</v>
      </c>
      <c r="K169" s="150" t="s">
        <v>90</v>
      </c>
      <c r="L169" s="155"/>
      <c r="M169" s="156" t="s">
        <v>10</v>
      </c>
      <c r="N169" s="157" t="s">
        <v>27</v>
      </c>
      <c r="O169" s="116"/>
      <c r="P169" s="117">
        <f>O169*H169</f>
        <v>0</v>
      </c>
      <c r="Q169" s="117">
        <v>1.2999999999999999E-4</v>
      </c>
      <c r="R169" s="117">
        <f>Q169*H169</f>
        <v>3.1179719999999998E-2</v>
      </c>
      <c r="S169" s="117">
        <v>0</v>
      </c>
      <c r="T169" s="118">
        <f>S169*H169</f>
        <v>0</v>
      </c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R169" s="119" t="s">
        <v>127</v>
      </c>
      <c r="AT169" s="119" t="s">
        <v>154</v>
      </c>
      <c r="AU169" s="119" t="s">
        <v>2</v>
      </c>
      <c r="AY169" s="2" t="s">
        <v>84</v>
      </c>
      <c r="BE169" s="120">
        <f>IF(N169="základní",J169,0)</f>
        <v>0</v>
      </c>
      <c r="BF169" s="120">
        <f>IF(N169="snížená",J169,0)</f>
        <v>0</v>
      </c>
      <c r="BG169" s="120">
        <f>IF(N169="zákl. přenesená",J169,0)</f>
        <v>0</v>
      </c>
      <c r="BH169" s="120">
        <f>IF(N169="sníž. přenesená",J169,0)</f>
        <v>0</v>
      </c>
      <c r="BI169" s="120">
        <f>IF(N169="nulová",J169,0)</f>
        <v>0</v>
      </c>
      <c r="BJ169" s="2" t="s">
        <v>82</v>
      </c>
      <c r="BK169" s="120">
        <f>ROUND(I169*H169,2)</f>
        <v>0</v>
      </c>
      <c r="BL169" s="2" t="s">
        <v>91</v>
      </c>
      <c r="BM169" s="119" t="s">
        <v>157</v>
      </c>
    </row>
    <row r="170" spans="1:65" s="121" customFormat="1" x14ac:dyDescent="0.2">
      <c r="B170" s="122"/>
      <c r="D170" s="123" t="s">
        <v>93</v>
      </c>
      <c r="E170" s="124" t="s">
        <v>10</v>
      </c>
      <c r="F170" s="125" t="s">
        <v>158</v>
      </c>
      <c r="H170" s="126">
        <v>239.84399999999999</v>
      </c>
      <c r="I170" s="127"/>
      <c r="L170" s="122"/>
      <c r="M170" s="128"/>
      <c r="N170" s="129"/>
      <c r="O170" s="129"/>
      <c r="P170" s="129"/>
      <c r="Q170" s="129"/>
      <c r="R170" s="129"/>
      <c r="S170" s="129"/>
      <c r="T170" s="130"/>
      <c r="AT170" s="124" t="s">
        <v>93</v>
      </c>
      <c r="AU170" s="124" t="s">
        <v>2</v>
      </c>
      <c r="AV170" s="121" t="s">
        <v>2</v>
      </c>
      <c r="AW170" s="121" t="s">
        <v>95</v>
      </c>
      <c r="AX170" s="121" t="s">
        <v>82</v>
      </c>
      <c r="AY170" s="124" t="s">
        <v>84</v>
      </c>
    </row>
    <row r="171" spans="1:65" s="14" customFormat="1" ht="14.45" customHeight="1" x14ac:dyDescent="0.2">
      <c r="A171" s="10"/>
      <c r="B171" s="106"/>
      <c r="C171" s="107" t="s">
        <v>159</v>
      </c>
      <c r="D171" s="107" t="s">
        <v>86</v>
      </c>
      <c r="E171" s="108" t="s">
        <v>160</v>
      </c>
      <c r="F171" s="109" t="s">
        <v>161</v>
      </c>
      <c r="G171" s="110" t="s">
        <v>89</v>
      </c>
      <c r="H171" s="111">
        <v>5.24</v>
      </c>
      <c r="I171" s="112"/>
      <c r="J171" s="113">
        <f>ROUND(I171*H171,2)</f>
        <v>0</v>
      </c>
      <c r="K171" s="109" t="s">
        <v>90</v>
      </c>
      <c r="L171" s="11"/>
      <c r="M171" s="114" t="s">
        <v>10</v>
      </c>
      <c r="N171" s="115" t="s">
        <v>27</v>
      </c>
      <c r="O171" s="116"/>
      <c r="P171" s="117">
        <f>O171*H171</f>
        <v>0</v>
      </c>
      <c r="Q171" s="117">
        <v>0</v>
      </c>
      <c r="R171" s="117">
        <f>Q171*H171</f>
        <v>0</v>
      </c>
      <c r="S171" s="117">
        <v>0</v>
      </c>
      <c r="T171" s="118">
        <f>S171*H171</f>
        <v>0</v>
      </c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R171" s="119" t="s">
        <v>91</v>
      </c>
      <c r="AT171" s="119" t="s">
        <v>86</v>
      </c>
      <c r="AU171" s="119" t="s">
        <v>2</v>
      </c>
      <c r="AY171" s="2" t="s">
        <v>84</v>
      </c>
      <c r="BE171" s="120">
        <f>IF(N171="základní",J171,0)</f>
        <v>0</v>
      </c>
      <c r="BF171" s="120">
        <f>IF(N171="snížená",J171,0)</f>
        <v>0</v>
      </c>
      <c r="BG171" s="120">
        <f>IF(N171="zákl. přenesená",J171,0)</f>
        <v>0</v>
      </c>
      <c r="BH171" s="120">
        <f>IF(N171="sníž. přenesená",J171,0)</f>
        <v>0</v>
      </c>
      <c r="BI171" s="120">
        <f>IF(N171="nulová",J171,0)</f>
        <v>0</v>
      </c>
      <c r="BJ171" s="2" t="s">
        <v>82</v>
      </c>
      <c r="BK171" s="120">
        <f>ROUND(I171*H171,2)</f>
        <v>0</v>
      </c>
      <c r="BL171" s="2" t="s">
        <v>91</v>
      </c>
      <c r="BM171" s="119" t="s">
        <v>162</v>
      </c>
    </row>
    <row r="172" spans="1:65" s="121" customFormat="1" x14ac:dyDescent="0.2">
      <c r="B172" s="122"/>
      <c r="D172" s="123" t="s">
        <v>93</v>
      </c>
      <c r="E172" s="124" t="s">
        <v>10</v>
      </c>
      <c r="F172" s="125" t="s">
        <v>163</v>
      </c>
      <c r="H172" s="126">
        <v>5.24</v>
      </c>
      <c r="I172" s="127"/>
      <c r="L172" s="122"/>
      <c r="M172" s="128"/>
      <c r="N172" s="129"/>
      <c r="O172" s="129"/>
      <c r="P172" s="129"/>
      <c r="Q172" s="129"/>
      <c r="R172" s="129"/>
      <c r="S172" s="129"/>
      <c r="T172" s="130"/>
      <c r="AT172" s="124" t="s">
        <v>93</v>
      </c>
      <c r="AU172" s="124" t="s">
        <v>2</v>
      </c>
      <c r="AV172" s="121" t="s">
        <v>2</v>
      </c>
      <c r="AW172" s="121" t="s">
        <v>95</v>
      </c>
      <c r="AX172" s="121" t="s">
        <v>83</v>
      </c>
      <c r="AY172" s="124" t="s">
        <v>84</v>
      </c>
    </row>
    <row r="173" spans="1:65" s="131" customFormat="1" x14ac:dyDescent="0.2">
      <c r="B173" s="132"/>
      <c r="D173" s="123" t="s">
        <v>93</v>
      </c>
      <c r="E173" s="133" t="s">
        <v>10</v>
      </c>
      <c r="F173" s="134" t="s">
        <v>97</v>
      </c>
      <c r="H173" s="135">
        <v>5.24</v>
      </c>
      <c r="I173" s="136"/>
      <c r="L173" s="132"/>
      <c r="M173" s="137"/>
      <c r="N173" s="138"/>
      <c r="O173" s="138"/>
      <c r="P173" s="138"/>
      <c r="Q173" s="138"/>
      <c r="R173" s="138"/>
      <c r="S173" s="138"/>
      <c r="T173" s="139"/>
      <c r="AT173" s="133" t="s">
        <v>93</v>
      </c>
      <c r="AU173" s="133" t="s">
        <v>2</v>
      </c>
      <c r="AV173" s="131" t="s">
        <v>91</v>
      </c>
      <c r="AW173" s="131" t="s">
        <v>95</v>
      </c>
      <c r="AX173" s="131" t="s">
        <v>82</v>
      </c>
      <c r="AY173" s="133" t="s">
        <v>84</v>
      </c>
    </row>
    <row r="174" spans="1:65" s="14" customFormat="1" ht="21.6" customHeight="1" x14ac:dyDescent="0.2">
      <c r="A174" s="10"/>
      <c r="B174" s="106"/>
      <c r="C174" s="107" t="s">
        <v>164</v>
      </c>
      <c r="D174" s="107" t="s">
        <v>86</v>
      </c>
      <c r="E174" s="108" t="s">
        <v>165</v>
      </c>
      <c r="F174" s="109" t="s">
        <v>166</v>
      </c>
      <c r="G174" s="110" t="s">
        <v>167</v>
      </c>
      <c r="H174" s="111">
        <v>28.3</v>
      </c>
      <c r="I174" s="112"/>
      <c r="J174" s="113">
        <f>ROUND(I174*H174,2)</f>
        <v>0</v>
      </c>
      <c r="K174" s="109" t="s">
        <v>90</v>
      </c>
      <c r="L174" s="11"/>
      <c r="M174" s="114" t="s">
        <v>10</v>
      </c>
      <c r="N174" s="115" t="s">
        <v>27</v>
      </c>
      <c r="O174" s="116"/>
      <c r="P174" s="117">
        <f>O174*H174</f>
        <v>0</v>
      </c>
      <c r="Q174" s="117">
        <v>4.8999999999999998E-4</v>
      </c>
      <c r="R174" s="117">
        <f>Q174*H174</f>
        <v>1.3866999999999999E-2</v>
      </c>
      <c r="S174" s="117">
        <v>0</v>
      </c>
      <c r="T174" s="118">
        <f>S174*H174</f>
        <v>0</v>
      </c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R174" s="119" t="s">
        <v>91</v>
      </c>
      <c r="AT174" s="119" t="s">
        <v>86</v>
      </c>
      <c r="AU174" s="119" t="s">
        <v>2</v>
      </c>
      <c r="AY174" s="2" t="s">
        <v>84</v>
      </c>
      <c r="BE174" s="120">
        <f>IF(N174="základní",J174,0)</f>
        <v>0</v>
      </c>
      <c r="BF174" s="120">
        <f>IF(N174="snížená",J174,0)</f>
        <v>0</v>
      </c>
      <c r="BG174" s="120">
        <f>IF(N174="zákl. přenesená",J174,0)</f>
        <v>0</v>
      </c>
      <c r="BH174" s="120">
        <f>IF(N174="sníž. přenesená",J174,0)</f>
        <v>0</v>
      </c>
      <c r="BI174" s="120">
        <f>IF(N174="nulová",J174,0)</f>
        <v>0</v>
      </c>
      <c r="BJ174" s="2" t="s">
        <v>82</v>
      </c>
      <c r="BK174" s="120">
        <f>ROUND(I174*H174,2)</f>
        <v>0</v>
      </c>
      <c r="BL174" s="2" t="s">
        <v>91</v>
      </c>
      <c r="BM174" s="119" t="s">
        <v>168</v>
      </c>
    </row>
    <row r="175" spans="1:65" s="121" customFormat="1" x14ac:dyDescent="0.2">
      <c r="B175" s="122"/>
      <c r="D175" s="123" t="s">
        <v>93</v>
      </c>
      <c r="E175" s="124" t="s">
        <v>10</v>
      </c>
      <c r="F175" s="125" t="s">
        <v>169</v>
      </c>
      <c r="H175" s="126">
        <v>28.3</v>
      </c>
      <c r="I175" s="127"/>
      <c r="L175" s="122"/>
      <c r="M175" s="128"/>
      <c r="N175" s="129"/>
      <c r="O175" s="129"/>
      <c r="P175" s="129"/>
      <c r="Q175" s="129"/>
      <c r="R175" s="129"/>
      <c r="S175" s="129"/>
      <c r="T175" s="130"/>
      <c r="AT175" s="124" t="s">
        <v>93</v>
      </c>
      <c r="AU175" s="124" t="s">
        <v>2</v>
      </c>
      <c r="AV175" s="121" t="s">
        <v>2</v>
      </c>
      <c r="AW175" s="121" t="s">
        <v>95</v>
      </c>
      <c r="AX175" s="121" t="s">
        <v>82</v>
      </c>
      <c r="AY175" s="124" t="s">
        <v>84</v>
      </c>
    </row>
    <row r="176" spans="1:65" s="14" customFormat="1" ht="21.6" customHeight="1" x14ac:dyDescent="0.2">
      <c r="A176" s="10"/>
      <c r="B176" s="106"/>
      <c r="C176" s="107" t="s">
        <v>170</v>
      </c>
      <c r="D176" s="107" t="s">
        <v>86</v>
      </c>
      <c r="E176" s="108" t="s">
        <v>171</v>
      </c>
      <c r="F176" s="109" t="s">
        <v>172</v>
      </c>
      <c r="G176" s="110" t="s">
        <v>167</v>
      </c>
      <c r="H176" s="111">
        <v>58.6</v>
      </c>
      <c r="I176" s="112"/>
      <c r="J176" s="113">
        <f>ROUND(I176*H176,2)</f>
        <v>0</v>
      </c>
      <c r="K176" s="109" t="s">
        <v>90</v>
      </c>
      <c r="L176" s="11"/>
      <c r="M176" s="114" t="s">
        <v>10</v>
      </c>
      <c r="N176" s="115" t="s">
        <v>27</v>
      </c>
      <c r="O176" s="116"/>
      <c r="P176" s="117">
        <f>O176*H176</f>
        <v>0</v>
      </c>
      <c r="Q176" s="117">
        <v>1.16E-3</v>
      </c>
      <c r="R176" s="117">
        <f>Q176*H176</f>
        <v>6.7976000000000009E-2</v>
      </c>
      <c r="S176" s="117">
        <v>0</v>
      </c>
      <c r="T176" s="118">
        <f>S176*H176</f>
        <v>0</v>
      </c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R176" s="119" t="s">
        <v>91</v>
      </c>
      <c r="AT176" s="119" t="s">
        <v>86</v>
      </c>
      <c r="AU176" s="119" t="s">
        <v>2</v>
      </c>
      <c r="AY176" s="2" t="s">
        <v>84</v>
      </c>
      <c r="BE176" s="120">
        <f>IF(N176="základní",J176,0)</f>
        <v>0</v>
      </c>
      <c r="BF176" s="120">
        <f>IF(N176="snížená",J176,0)</f>
        <v>0</v>
      </c>
      <c r="BG176" s="120">
        <f>IF(N176="zákl. přenesená",J176,0)</f>
        <v>0</v>
      </c>
      <c r="BH176" s="120">
        <f>IF(N176="sníž. přenesená",J176,0)</f>
        <v>0</v>
      </c>
      <c r="BI176" s="120">
        <f>IF(N176="nulová",J176,0)</f>
        <v>0</v>
      </c>
      <c r="BJ176" s="2" t="s">
        <v>82</v>
      </c>
      <c r="BK176" s="120">
        <f>ROUND(I176*H176,2)</f>
        <v>0</v>
      </c>
      <c r="BL176" s="2" t="s">
        <v>91</v>
      </c>
      <c r="BM176" s="119" t="s">
        <v>173</v>
      </c>
    </row>
    <row r="177" spans="1:65" s="121" customFormat="1" x14ac:dyDescent="0.2">
      <c r="B177" s="122"/>
      <c r="D177" s="123" t="s">
        <v>93</v>
      </c>
      <c r="E177" s="124" t="s">
        <v>10</v>
      </c>
      <c r="F177" s="125" t="s">
        <v>174</v>
      </c>
      <c r="H177" s="126">
        <v>58.6</v>
      </c>
      <c r="I177" s="127"/>
      <c r="L177" s="122"/>
      <c r="M177" s="128"/>
      <c r="N177" s="129"/>
      <c r="O177" s="129"/>
      <c r="P177" s="129"/>
      <c r="Q177" s="129"/>
      <c r="R177" s="129"/>
      <c r="S177" s="129"/>
      <c r="T177" s="130"/>
      <c r="AT177" s="124" t="s">
        <v>93</v>
      </c>
      <c r="AU177" s="124" t="s">
        <v>2</v>
      </c>
      <c r="AV177" s="121" t="s">
        <v>2</v>
      </c>
      <c r="AW177" s="121" t="s">
        <v>95</v>
      </c>
      <c r="AX177" s="121" t="s">
        <v>82</v>
      </c>
      <c r="AY177" s="124" t="s">
        <v>84</v>
      </c>
    </row>
    <row r="178" spans="1:65" s="14" customFormat="1" ht="32.450000000000003" customHeight="1" x14ac:dyDescent="0.2">
      <c r="A178" s="10"/>
      <c r="B178" s="106"/>
      <c r="C178" s="107" t="s">
        <v>175</v>
      </c>
      <c r="D178" s="107" t="s">
        <v>86</v>
      </c>
      <c r="E178" s="108" t="s">
        <v>176</v>
      </c>
      <c r="F178" s="109" t="s">
        <v>177</v>
      </c>
      <c r="G178" s="110" t="s">
        <v>89</v>
      </c>
      <c r="H178" s="111">
        <v>6.45</v>
      </c>
      <c r="I178" s="112"/>
      <c r="J178" s="113">
        <f>ROUND(I178*H178,2)</f>
        <v>0</v>
      </c>
      <c r="K178" s="109" t="s">
        <v>90</v>
      </c>
      <c r="L178" s="11"/>
      <c r="M178" s="114" t="s">
        <v>10</v>
      </c>
      <c r="N178" s="115" t="s">
        <v>27</v>
      </c>
      <c r="O178" s="116"/>
      <c r="P178" s="117">
        <f>O178*H178</f>
        <v>0</v>
      </c>
      <c r="Q178" s="117">
        <v>2.16</v>
      </c>
      <c r="R178" s="117">
        <f>Q178*H178</f>
        <v>13.932000000000002</v>
      </c>
      <c r="S178" s="117">
        <v>0</v>
      </c>
      <c r="T178" s="118">
        <f>S178*H178</f>
        <v>0</v>
      </c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R178" s="119" t="s">
        <v>91</v>
      </c>
      <c r="AT178" s="119" t="s">
        <v>86</v>
      </c>
      <c r="AU178" s="119" t="s">
        <v>2</v>
      </c>
      <c r="AY178" s="2" t="s">
        <v>84</v>
      </c>
      <c r="BE178" s="120">
        <f>IF(N178="základní",J178,0)</f>
        <v>0</v>
      </c>
      <c r="BF178" s="120">
        <f>IF(N178="snížená",J178,0)</f>
        <v>0</v>
      </c>
      <c r="BG178" s="120">
        <f>IF(N178="zákl. přenesená",J178,0)</f>
        <v>0</v>
      </c>
      <c r="BH178" s="120">
        <f>IF(N178="sníž. přenesená",J178,0)</f>
        <v>0</v>
      </c>
      <c r="BI178" s="120">
        <f>IF(N178="nulová",J178,0)</f>
        <v>0</v>
      </c>
      <c r="BJ178" s="2" t="s">
        <v>82</v>
      </c>
      <c r="BK178" s="120">
        <f>ROUND(I178*H178,2)</f>
        <v>0</v>
      </c>
      <c r="BL178" s="2" t="s">
        <v>91</v>
      </c>
      <c r="BM178" s="119" t="s">
        <v>178</v>
      </c>
    </row>
    <row r="179" spans="1:65" s="140" customFormat="1" x14ac:dyDescent="0.2">
      <c r="B179" s="141"/>
      <c r="D179" s="123" t="s">
        <v>93</v>
      </c>
      <c r="E179" s="142" t="s">
        <v>10</v>
      </c>
      <c r="F179" s="143" t="s">
        <v>179</v>
      </c>
      <c r="H179" s="142" t="s">
        <v>10</v>
      </c>
      <c r="I179" s="144"/>
      <c r="L179" s="141"/>
      <c r="M179" s="145"/>
      <c r="N179" s="146"/>
      <c r="O179" s="146"/>
      <c r="P179" s="146"/>
      <c r="Q179" s="146"/>
      <c r="R179" s="146"/>
      <c r="S179" s="146"/>
      <c r="T179" s="147"/>
      <c r="AT179" s="142" t="s">
        <v>93</v>
      </c>
      <c r="AU179" s="142" t="s">
        <v>2</v>
      </c>
      <c r="AV179" s="140" t="s">
        <v>82</v>
      </c>
      <c r="AW179" s="140" t="s">
        <v>95</v>
      </c>
      <c r="AX179" s="140" t="s">
        <v>83</v>
      </c>
      <c r="AY179" s="142" t="s">
        <v>84</v>
      </c>
    </row>
    <row r="180" spans="1:65" s="121" customFormat="1" x14ac:dyDescent="0.2">
      <c r="B180" s="122"/>
      <c r="D180" s="123" t="s">
        <v>93</v>
      </c>
      <c r="E180" s="124" t="s">
        <v>10</v>
      </c>
      <c r="F180" s="125" t="s">
        <v>180</v>
      </c>
      <c r="H180" s="126">
        <v>6.45</v>
      </c>
      <c r="I180" s="127"/>
      <c r="L180" s="122"/>
      <c r="M180" s="128"/>
      <c r="N180" s="129"/>
      <c r="O180" s="129"/>
      <c r="P180" s="129"/>
      <c r="Q180" s="129"/>
      <c r="R180" s="129"/>
      <c r="S180" s="129"/>
      <c r="T180" s="130"/>
      <c r="AT180" s="124" t="s">
        <v>93</v>
      </c>
      <c r="AU180" s="124" t="s">
        <v>2</v>
      </c>
      <c r="AV180" s="121" t="s">
        <v>2</v>
      </c>
      <c r="AW180" s="121" t="s">
        <v>95</v>
      </c>
      <c r="AX180" s="121" t="s">
        <v>83</v>
      </c>
      <c r="AY180" s="124" t="s">
        <v>84</v>
      </c>
    </row>
    <row r="181" spans="1:65" s="131" customFormat="1" x14ac:dyDescent="0.2">
      <c r="B181" s="132"/>
      <c r="D181" s="123" t="s">
        <v>93</v>
      </c>
      <c r="E181" s="133" t="s">
        <v>10</v>
      </c>
      <c r="F181" s="134" t="s">
        <v>97</v>
      </c>
      <c r="H181" s="135">
        <v>6.45</v>
      </c>
      <c r="I181" s="136"/>
      <c r="L181" s="132"/>
      <c r="M181" s="137"/>
      <c r="N181" s="138"/>
      <c r="O181" s="138"/>
      <c r="P181" s="138"/>
      <c r="Q181" s="138"/>
      <c r="R181" s="138"/>
      <c r="S181" s="138"/>
      <c r="T181" s="139"/>
      <c r="AT181" s="133" t="s">
        <v>93</v>
      </c>
      <c r="AU181" s="133" t="s">
        <v>2</v>
      </c>
      <c r="AV181" s="131" t="s">
        <v>91</v>
      </c>
      <c r="AW181" s="131" t="s">
        <v>95</v>
      </c>
      <c r="AX181" s="131" t="s">
        <v>82</v>
      </c>
      <c r="AY181" s="133" t="s">
        <v>84</v>
      </c>
    </row>
    <row r="182" spans="1:65" s="14" customFormat="1" ht="32.450000000000003" customHeight="1" x14ac:dyDescent="0.2">
      <c r="A182" s="10"/>
      <c r="B182" s="106"/>
      <c r="C182" s="107" t="s">
        <v>181</v>
      </c>
      <c r="D182" s="107" t="s">
        <v>86</v>
      </c>
      <c r="E182" s="108" t="s">
        <v>182</v>
      </c>
      <c r="F182" s="109" t="s">
        <v>183</v>
      </c>
      <c r="G182" s="110" t="s">
        <v>89</v>
      </c>
      <c r="H182" s="111">
        <v>17.114999999999998</v>
      </c>
      <c r="I182" s="112"/>
      <c r="J182" s="113">
        <f>ROUND(I182*H182,2)</f>
        <v>0</v>
      </c>
      <c r="K182" s="109" t="s">
        <v>90</v>
      </c>
      <c r="L182" s="11"/>
      <c r="M182" s="114" t="s">
        <v>10</v>
      </c>
      <c r="N182" s="115" t="s">
        <v>27</v>
      </c>
      <c r="O182" s="116"/>
      <c r="P182" s="117">
        <f>O182*H182</f>
        <v>0</v>
      </c>
      <c r="Q182" s="117">
        <v>2.45329</v>
      </c>
      <c r="R182" s="117">
        <f>Q182*H182</f>
        <v>41.988058349999996</v>
      </c>
      <c r="S182" s="117">
        <v>0</v>
      </c>
      <c r="T182" s="118">
        <f>S182*H182</f>
        <v>0</v>
      </c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R182" s="119" t="s">
        <v>91</v>
      </c>
      <c r="AT182" s="119" t="s">
        <v>86</v>
      </c>
      <c r="AU182" s="119" t="s">
        <v>2</v>
      </c>
      <c r="AY182" s="2" t="s">
        <v>84</v>
      </c>
      <c r="BE182" s="120">
        <f>IF(N182="základní",J182,0)</f>
        <v>0</v>
      </c>
      <c r="BF182" s="120">
        <f>IF(N182="snížená",J182,0)</f>
        <v>0</v>
      </c>
      <c r="BG182" s="120">
        <f>IF(N182="zákl. přenesená",J182,0)</f>
        <v>0</v>
      </c>
      <c r="BH182" s="120">
        <f>IF(N182="sníž. přenesená",J182,0)</f>
        <v>0</v>
      </c>
      <c r="BI182" s="120">
        <f>IF(N182="nulová",J182,0)</f>
        <v>0</v>
      </c>
      <c r="BJ182" s="2" t="s">
        <v>82</v>
      </c>
      <c r="BK182" s="120">
        <f>ROUND(I182*H182,2)</f>
        <v>0</v>
      </c>
      <c r="BL182" s="2" t="s">
        <v>91</v>
      </c>
      <c r="BM182" s="119" t="s">
        <v>184</v>
      </c>
    </row>
    <row r="183" spans="1:65" s="140" customFormat="1" x14ac:dyDescent="0.2">
      <c r="B183" s="141"/>
      <c r="D183" s="123" t="s">
        <v>93</v>
      </c>
      <c r="E183" s="142" t="s">
        <v>10</v>
      </c>
      <c r="F183" s="143" t="s">
        <v>185</v>
      </c>
      <c r="H183" s="142" t="s">
        <v>10</v>
      </c>
      <c r="I183" s="144"/>
      <c r="L183" s="141"/>
      <c r="M183" s="145"/>
      <c r="N183" s="146"/>
      <c r="O183" s="146"/>
      <c r="P183" s="146"/>
      <c r="Q183" s="146"/>
      <c r="R183" s="146"/>
      <c r="S183" s="146"/>
      <c r="T183" s="147"/>
      <c r="AT183" s="142" t="s">
        <v>93</v>
      </c>
      <c r="AU183" s="142" t="s">
        <v>2</v>
      </c>
      <c r="AV183" s="140" t="s">
        <v>82</v>
      </c>
      <c r="AW183" s="140" t="s">
        <v>95</v>
      </c>
      <c r="AX183" s="140" t="s">
        <v>83</v>
      </c>
      <c r="AY183" s="142" t="s">
        <v>84</v>
      </c>
    </row>
    <row r="184" spans="1:65" s="121" customFormat="1" x14ac:dyDescent="0.2">
      <c r="B184" s="122"/>
      <c r="D184" s="123" t="s">
        <v>93</v>
      </c>
      <c r="E184" s="124" t="s">
        <v>10</v>
      </c>
      <c r="F184" s="125" t="s">
        <v>186</v>
      </c>
      <c r="H184" s="126">
        <v>17.114999999999998</v>
      </c>
      <c r="I184" s="127"/>
      <c r="L184" s="122"/>
      <c r="M184" s="128"/>
      <c r="N184" s="129"/>
      <c r="O184" s="129"/>
      <c r="P184" s="129"/>
      <c r="Q184" s="129"/>
      <c r="R184" s="129"/>
      <c r="S184" s="129"/>
      <c r="T184" s="130"/>
      <c r="AT184" s="124" t="s">
        <v>93</v>
      </c>
      <c r="AU184" s="124" t="s">
        <v>2</v>
      </c>
      <c r="AV184" s="121" t="s">
        <v>2</v>
      </c>
      <c r="AW184" s="121" t="s">
        <v>95</v>
      </c>
      <c r="AX184" s="121" t="s">
        <v>83</v>
      </c>
      <c r="AY184" s="124" t="s">
        <v>84</v>
      </c>
    </row>
    <row r="185" spans="1:65" s="131" customFormat="1" x14ac:dyDescent="0.2">
      <c r="B185" s="132"/>
      <c r="D185" s="123" t="s">
        <v>93</v>
      </c>
      <c r="E185" s="133" t="s">
        <v>10</v>
      </c>
      <c r="F185" s="134" t="s">
        <v>97</v>
      </c>
      <c r="H185" s="135">
        <v>17.114999999999998</v>
      </c>
      <c r="I185" s="136"/>
      <c r="L185" s="132"/>
      <c r="M185" s="137"/>
      <c r="N185" s="138"/>
      <c r="O185" s="138"/>
      <c r="P185" s="138"/>
      <c r="Q185" s="138"/>
      <c r="R185" s="138"/>
      <c r="S185" s="138"/>
      <c r="T185" s="139"/>
      <c r="AT185" s="133" t="s">
        <v>93</v>
      </c>
      <c r="AU185" s="133" t="s">
        <v>2</v>
      </c>
      <c r="AV185" s="131" t="s">
        <v>91</v>
      </c>
      <c r="AW185" s="131" t="s">
        <v>95</v>
      </c>
      <c r="AX185" s="131" t="s">
        <v>82</v>
      </c>
      <c r="AY185" s="133" t="s">
        <v>84</v>
      </c>
    </row>
    <row r="186" spans="1:65" s="14" customFormat="1" ht="14.45" customHeight="1" x14ac:dyDescent="0.2">
      <c r="A186" s="10"/>
      <c r="B186" s="106"/>
      <c r="C186" s="107" t="s">
        <v>187</v>
      </c>
      <c r="D186" s="107" t="s">
        <v>86</v>
      </c>
      <c r="E186" s="108" t="s">
        <v>188</v>
      </c>
      <c r="F186" s="109" t="s">
        <v>189</v>
      </c>
      <c r="G186" s="110" t="s">
        <v>150</v>
      </c>
      <c r="H186" s="111">
        <v>5.5659999999999998</v>
      </c>
      <c r="I186" s="112"/>
      <c r="J186" s="113">
        <f>ROUND(I186*H186,2)</f>
        <v>0</v>
      </c>
      <c r="K186" s="109" t="s">
        <v>90</v>
      </c>
      <c r="L186" s="11"/>
      <c r="M186" s="114" t="s">
        <v>10</v>
      </c>
      <c r="N186" s="115" t="s">
        <v>27</v>
      </c>
      <c r="O186" s="116"/>
      <c r="P186" s="117">
        <f>O186*H186</f>
        <v>0</v>
      </c>
      <c r="Q186" s="117">
        <v>2.47E-3</v>
      </c>
      <c r="R186" s="117">
        <f>Q186*H186</f>
        <v>1.374802E-2</v>
      </c>
      <c r="S186" s="117">
        <v>0</v>
      </c>
      <c r="T186" s="118">
        <f>S186*H186</f>
        <v>0</v>
      </c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R186" s="119" t="s">
        <v>91</v>
      </c>
      <c r="AT186" s="119" t="s">
        <v>86</v>
      </c>
      <c r="AU186" s="119" t="s">
        <v>2</v>
      </c>
      <c r="AY186" s="2" t="s">
        <v>84</v>
      </c>
      <c r="BE186" s="120">
        <f>IF(N186="základní",J186,0)</f>
        <v>0</v>
      </c>
      <c r="BF186" s="120">
        <f>IF(N186="snížená",J186,0)</f>
        <v>0</v>
      </c>
      <c r="BG186" s="120">
        <f>IF(N186="zákl. přenesená",J186,0)</f>
        <v>0</v>
      </c>
      <c r="BH186" s="120">
        <f>IF(N186="sníž. přenesená",J186,0)</f>
        <v>0</v>
      </c>
      <c r="BI186" s="120">
        <f>IF(N186="nulová",J186,0)</f>
        <v>0</v>
      </c>
      <c r="BJ186" s="2" t="s">
        <v>82</v>
      </c>
      <c r="BK186" s="120">
        <f>ROUND(I186*H186,2)</f>
        <v>0</v>
      </c>
      <c r="BL186" s="2" t="s">
        <v>91</v>
      </c>
      <c r="BM186" s="119" t="s">
        <v>190</v>
      </c>
    </row>
    <row r="187" spans="1:65" s="121" customFormat="1" x14ac:dyDescent="0.2">
      <c r="B187" s="122"/>
      <c r="D187" s="123" t="s">
        <v>93</v>
      </c>
      <c r="E187" s="124" t="s">
        <v>10</v>
      </c>
      <c r="F187" s="125" t="s">
        <v>191</v>
      </c>
      <c r="H187" s="126">
        <v>5.5659999999999998</v>
      </c>
      <c r="I187" s="127"/>
      <c r="L187" s="122"/>
      <c r="M187" s="128"/>
      <c r="N187" s="129"/>
      <c r="O187" s="129"/>
      <c r="P187" s="129"/>
      <c r="Q187" s="129"/>
      <c r="R187" s="129"/>
      <c r="S187" s="129"/>
      <c r="T187" s="130"/>
      <c r="AT187" s="124" t="s">
        <v>93</v>
      </c>
      <c r="AU187" s="124" t="s">
        <v>2</v>
      </c>
      <c r="AV187" s="121" t="s">
        <v>2</v>
      </c>
      <c r="AW187" s="121" t="s">
        <v>95</v>
      </c>
      <c r="AX187" s="121" t="s">
        <v>82</v>
      </c>
      <c r="AY187" s="124" t="s">
        <v>84</v>
      </c>
    </row>
    <row r="188" spans="1:65" s="14" customFormat="1" ht="14.45" customHeight="1" x14ac:dyDescent="0.2">
      <c r="A188" s="10"/>
      <c r="B188" s="106"/>
      <c r="C188" s="107" t="s">
        <v>192</v>
      </c>
      <c r="D188" s="107" t="s">
        <v>86</v>
      </c>
      <c r="E188" s="108" t="s">
        <v>193</v>
      </c>
      <c r="F188" s="109" t="s">
        <v>194</v>
      </c>
      <c r="G188" s="110" t="s">
        <v>150</v>
      </c>
      <c r="H188" s="111">
        <v>5.5659999999999998</v>
      </c>
      <c r="I188" s="112"/>
      <c r="J188" s="113">
        <f>ROUND(I188*H188,2)</f>
        <v>0</v>
      </c>
      <c r="K188" s="109" t="s">
        <v>90</v>
      </c>
      <c r="L188" s="11"/>
      <c r="M188" s="114" t="s">
        <v>10</v>
      </c>
      <c r="N188" s="115" t="s">
        <v>27</v>
      </c>
      <c r="O188" s="116"/>
      <c r="P188" s="117">
        <f>O188*H188</f>
        <v>0</v>
      </c>
      <c r="Q188" s="117">
        <v>0</v>
      </c>
      <c r="R188" s="117">
        <f>Q188*H188</f>
        <v>0</v>
      </c>
      <c r="S188" s="117">
        <v>0</v>
      </c>
      <c r="T188" s="118">
        <f>S188*H188</f>
        <v>0</v>
      </c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R188" s="119" t="s">
        <v>91</v>
      </c>
      <c r="AT188" s="119" t="s">
        <v>86</v>
      </c>
      <c r="AU188" s="119" t="s">
        <v>2</v>
      </c>
      <c r="AY188" s="2" t="s">
        <v>84</v>
      </c>
      <c r="BE188" s="120">
        <f>IF(N188="základní",J188,0)</f>
        <v>0</v>
      </c>
      <c r="BF188" s="120">
        <f>IF(N188="snížená",J188,0)</f>
        <v>0</v>
      </c>
      <c r="BG188" s="120">
        <f>IF(N188="zákl. přenesená",J188,0)</f>
        <v>0</v>
      </c>
      <c r="BH188" s="120">
        <f>IF(N188="sníž. přenesená",J188,0)</f>
        <v>0</v>
      </c>
      <c r="BI188" s="120">
        <f>IF(N188="nulová",J188,0)</f>
        <v>0</v>
      </c>
      <c r="BJ188" s="2" t="s">
        <v>82</v>
      </c>
      <c r="BK188" s="120">
        <f>ROUND(I188*H188,2)</f>
        <v>0</v>
      </c>
      <c r="BL188" s="2" t="s">
        <v>91</v>
      </c>
      <c r="BM188" s="119" t="s">
        <v>195</v>
      </c>
    </row>
    <row r="189" spans="1:65" s="14" customFormat="1" ht="21.6" customHeight="1" x14ac:dyDescent="0.2">
      <c r="A189" s="10"/>
      <c r="B189" s="106"/>
      <c r="C189" s="107" t="s">
        <v>196</v>
      </c>
      <c r="D189" s="107" t="s">
        <v>86</v>
      </c>
      <c r="E189" s="108" t="s">
        <v>197</v>
      </c>
      <c r="F189" s="109" t="s">
        <v>198</v>
      </c>
      <c r="G189" s="110" t="s">
        <v>124</v>
      </c>
      <c r="H189" s="111">
        <v>0.45600000000000002</v>
      </c>
      <c r="I189" s="112"/>
      <c r="J189" s="113">
        <f>ROUND(I189*H189,2)</f>
        <v>0</v>
      </c>
      <c r="K189" s="109" t="s">
        <v>90</v>
      </c>
      <c r="L189" s="11"/>
      <c r="M189" s="114" t="s">
        <v>10</v>
      </c>
      <c r="N189" s="115" t="s">
        <v>27</v>
      </c>
      <c r="O189" s="116"/>
      <c r="P189" s="117">
        <f>O189*H189</f>
        <v>0</v>
      </c>
      <c r="Q189" s="117">
        <v>1.06277</v>
      </c>
      <c r="R189" s="117">
        <f>Q189*H189</f>
        <v>0.48462312000000002</v>
      </c>
      <c r="S189" s="117">
        <v>0</v>
      </c>
      <c r="T189" s="118">
        <f>S189*H189</f>
        <v>0</v>
      </c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R189" s="119" t="s">
        <v>91</v>
      </c>
      <c r="AT189" s="119" t="s">
        <v>86</v>
      </c>
      <c r="AU189" s="119" t="s">
        <v>2</v>
      </c>
      <c r="AY189" s="2" t="s">
        <v>84</v>
      </c>
      <c r="BE189" s="120">
        <f>IF(N189="základní",J189,0)</f>
        <v>0</v>
      </c>
      <c r="BF189" s="120">
        <f>IF(N189="snížená",J189,0)</f>
        <v>0</v>
      </c>
      <c r="BG189" s="120">
        <f>IF(N189="zákl. přenesená",J189,0)</f>
        <v>0</v>
      </c>
      <c r="BH189" s="120">
        <f>IF(N189="sníž. přenesená",J189,0)</f>
        <v>0</v>
      </c>
      <c r="BI189" s="120">
        <f>IF(N189="nulová",J189,0)</f>
        <v>0</v>
      </c>
      <c r="BJ189" s="2" t="s">
        <v>82</v>
      </c>
      <c r="BK189" s="120">
        <f>ROUND(I189*H189,2)</f>
        <v>0</v>
      </c>
      <c r="BL189" s="2" t="s">
        <v>91</v>
      </c>
      <c r="BM189" s="119" t="s">
        <v>199</v>
      </c>
    </row>
    <row r="190" spans="1:65" s="121" customFormat="1" x14ac:dyDescent="0.2">
      <c r="B190" s="122"/>
      <c r="D190" s="123" t="s">
        <v>93</v>
      </c>
      <c r="E190" s="124" t="s">
        <v>10</v>
      </c>
      <c r="F190" s="125" t="s">
        <v>200</v>
      </c>
      <c r="H190" s="126">
        <v>0.45600000000000002</v>
      </c>
      <c r="I190" s="127"/>
      <c r="L190" s="122"/>
      <c r="M190" s="128"/>
      <c r="N190" s="129"/>
      <c r="O190" s="129"/>
      <c r="P190" s="129"/>
      <c r="Q190" s="129"/>
      <c r="R190" s="129"/>
      <c r="S190" s="129"/>
      <c r="T190" s="130"/>
      <c r="AT190" s="124" t="s">
        <v>93</v>
      </c>
      <c r="AU190" s="124" t="s">
        <v>2</v>
      </c>
      <c r="AV190" s="121" t="s">
        <v>2</v>
      </c>
      <c r="AW190" s="121" t="s">
        <v>95</v>
      </c>
      <c r="AX190" s="121" t="s">
        <v>82</v>
      </c>
      <c r="AY190" s="124" t="s">
        <v>84</v>
      </c>
    </row>
    <row r="191" spans="1:65" s="14" customFormat="1" ht="32.450000000000003" customHeight="1" x14ac:dyDescent="0.2">
      <c r="A191" s="10"/>
      <c r="B191" s="106"/>
      <c r="C191" s="107" t="s">
        <v>201</v>
      </c>
      <c r="D191" s="107" t="s">
        <v>86</v>
      </c>
      <c r="E191" s="108" t="s">
        <v>202</v>
      </c>
      <c r="F191" s="109" t="s">
        <v>203</v>
      </c>
      <c r="G191" s="110" t="s">
        <v>89</v>
      </c>
      <c r="H191" s="111">
        <v>26.818000000000001</v>
      </c>
      <c r="I191" s="112"/>
      <c r="J191" s="113">
        <f>ROUND(I191*H191,2)</f>
        <v>0</v>
      </c>
      <c r="K191" s="109" t="s">
        <v>90</v>
      </c>
      <c r="L191" s="11"/>
      <c r="M191" s="114" t="s">
        <v>10</v>
      </c>
      <c r="N191" s="115" t="s">
        <v>27</v>
      </c>
      <c r="O191" s="116"/>
      <c r="P191" s="117">
        <f>O191*H191</f>
        <v>0</v>
      </c>
      <c r="Q191" s="117">
        <v>2.45329</v>
      </c>
      <c r="R191" s="117">
        <f>Q191*H191</f>
        <v>65.792331220000008</v>
      </c>
      <c r="S191" s="117">
        <v>0</v>
      </c>
      <c r="T191" s="118">
        <f>S191*H191</f>
        <v>0</v>
      </c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R191" s="119" t="s">
        <v>91</v>
      </c>
      <c r="AT191" s="119" t="s">
        <v>86</v>
      </c>
      <c r="AU191" s="119" t="s">
        <v>2</v>
      </c>
      <c r="AY191" s="2" t="s">
        <v>84</v>
      </c>
      <c r="BE191" s="120">
        <f>IF(N191="základní",J191,0)</f>
        <v>0</v>
      </c>
      <c r="BF191" s="120">
        <f>IF(N191="snížená",J191,0)</f>
        <v>0</v>
      </c>
      <c r="BG191" s="120">
        <f>IF(N191="zákl. přenesená",J191,0)</f>
        <v>0</v>
      </c>
      <c r="BH191" s="120">
        <f>IF(N191="sníž. přenesená",J191,0)</f>
        <v>0</v>
      </c>
      <c r="BI191" s="120">
        <f>IF(N191="nulová",J191,0)</f>
        <v>0</v>
      </c>
      <c r="BJ191" s="2" t="s">
        <v>82</v>
      </c>
      <c r="BK191" s="120">
        <f>ROUND(I191*H191,2)</f>
        <v>0</v>
      </c>
      <c r="BL191" s="2" t="s">
        <v>91</v>
      </c>
      <c r="BM191" s="119" t="s">
        <v>204</v>
      </c>
    </row>
    <row r="192" spans="1:65" s="140" customFormat="1" x14ac:dyDescent="0.2">
      <c r="B192" s="141"/>
      <c r="D192" s="123" t="s">
        <v>93</v>
      </c>
      <c r="E192" s="142" t="s">
        <v>10</v>
      </c>
      <c r="F192" s="143" t="s">
        <v>205</v>
      </c>
      <c r="H192" s="142" t="s">
        <v>10</v>
      </c>
      <c r="I192" s="144"/>
      <c r="L192" s="141"/>
      <c r="M192" s="145"/>
      <c r="N192" s="146"/>
      <c r="O192" s="146"/>
      <c r="P192" s="146"/>
      <c r="Q192" s="146"/>
      <c r="R192" s="146"/>
      <c r="S192" s="146"/>
      <c r="T192" s="147"/>
      <c r="AT192" s="142" t="s">
        <v>93</v>
      </c>
      <c r="AU192" s="142" t="s">
        <v>2</v>
      </c>
      <c r="AV192" s="140" t="s">
        <v>82</v>
      </c>
      <c r="AW192" s="140" t="s">
        <v>95</v>
      </c>
      <c r="AX192" s="140" t="s">
        <v>83</v>
      </c>
      <c r="AY192" s="142" t="s">
        <v>84</v>
      </c>
    </row>
    <row r="193" spans="1:65" s="121" customFormat="1" ht="22.5" x14ac:dyDescent="0.2">
      <c r="B193" s="122"/>
      <c r="D193" s="123" t="s">
        <v>93</v>
      </c>
      <c r="E193" s="124" t="s">
        <v>10</v>
      </c>
      <c r="F193" s="125" t="s">
        <v>206</v>
      </c>
      <c r="H193" s="126">
        <v>10.32</v>
      </c>
      <c r="I193" s="127"/>
      <c r="L193" s="122"/>
      <c r="M193" s="128"/>
      <c r="N193" s="129"/>
      <c r="O193" s="129"/>
      <c r="P193" s="129"/>
      <c r="Q193" s="129"/>
      <c r="R193" s="129"/>
      <c r="S193" s="129"/>
      <c r="T193" s="130"/>
      <c r="AT193" s="124" t="s">
        <v>93</v>
      </c>
      <c r="AU193" s="124" t="s">
        <v>2</v>
      </c>
      <c r="AV193" s="121" t="s">
        <v>2</v>
      </c>
      <c r="AW193" s="121" t="s">
        <v>95</v>
      </c>
      <c r="AX193" s="121" t="s">
        <v>83</v>
      </c>
      <c r="AY193" s="124" t="s">
        <v>84</v>
      </c>
    </row>
    <row r="194" spans="1:65" s="121" customFormat="1" ht="22.5" x14ac:dyDescent="0.2">
      <c r="B194" s="122"/>
      <c r="D194" s="123" t="s">
        <v>93</v>
      </c>
      <c r="E194" s="124" t="s">
        <v>10</v>
      </c>
      <c r="F194" s="125" t="s">
        <v>207</v>
      </c>
      <c r="H194" s="126">
        <v>9.0570000000000004</v>
      </c>
      <c r="I194" s="127"/>
      <c r="L194" s="122"/>
      <c r="M194" s="128"/>
      <c r="N194" s="129"/>
      <c r="O194" s="129"/>
      <c r="P194" s="129"/>
      <c r="Q194" s="129"/>
      <c r="R194" s="129"/>
      <c r="S194" s="129"/>
      <c r="T194" s="130"/>
      <c r="AT194" s="124" t="s">
        <v>93</v>
      </c>
      <c r="AU194" s="124" t="s">
        <v>2</v>
      </c>
      <c r="AV194" s="121" t="s">
        <v>2</v>
      </c>
      <c r="AW194" s="121" t="s">
        <v>95</v>
      </c>
      <c r="AX194" s="121" t="s">
        <v>83</v>
      </c>
      <c r="AY194" s="124" t="s">
        <v>84</v>
      </c>
    </row>
    <row r="195" spans="1:65" s="121" customFormat="1" ht="22.5" x14ac:dyDescent="0.2">
      <c r="B195" s="122"/>
      <c r="D195" s="123" t="s">
        <v>93</v>
      </c>
      <c r="E195" s="124" t="s">
        <v>10</v>
      </c>
      <c r="F195" s="125" t="s">
        <v>208</v>
      </c>
      <c r="H195" s="126">
        <v>2.1059999999999999</v>
      </c>
      <c r="I195" s="127"/>
      <c r="L195" s="122"/>
      <c r="M195" s="128"/>
      <c r="N195" s="129"/>
      <c r="O195" s="129"/>
      <c r="P195" s="129"/>
      <c r="Q195" s="129"/>
      <c r="R195" s="129"/>
      <c r="S195" s="129"/>
      <c r="T195" s="130"/>
      <c r="AT195" s="124" t="s">
        <v>93</v>
      </c>
      <c r="AU195" s="124" t="s">
        <v>2</v>
      </c>
      <c r="AV195" s="121" t="s">
        <v>2</v>
      </c>
      <c r="AW195" s="121" t="s">
        <v>95</v>
      </c>
      <c r="AX195" s="121" t="s">
        <v>83</v>
      </c>
      <c r="AY195" s="124" t="s">
        <v>84</v>
      </c>
    </row>
    <row r="196" spans="1:65" s="121" customFormat="1" x14ac:dyDescent="0.2">
      <c r="B196" s="122"/>
      <c r="D196" s="123" t="s">
        <v>93</v>
      </c>
      <c r="E196" s="124" t="s">
        <v>10</v>
      </c>
      <c r="F196" s="125" t="s">
        <v>209</v>
      </c>
      <c r="H196" s="126">
        <v>5.335</v>
      </c>
      <c r="I196" s="127"/>
      <c r="L196" s="122"/>
      <c r="M196" s="128"/>
      <c r="N196" s="129"/>
      <c r="O196" s="129"/>
      <c r="P196" s="129"/>
      <c r="Q196" s="129"/>
      <c r="R196" s="129"/>
      <c r="S196" s="129"/>
      <c r="T196" s="130"/>
      <c r="AT196" s="124" t="s">
        <v>93</v>
      </c>
      <c r="AU196" s="124" t="s">
        <v>2</v>
      </c>
      <c r="AV196" s="121" t="s">
        <v>2</v>
      </c>
      <c r="AW196" s="121" t="s">
        <v>95</v>
      </c>
      <c r="AX196" s="121" t="s">
        <v>83</v>
      </c>
      <c r="AY196" s="124" t="s">
        <v>84</v>
      </c>
    </row>
    <row r="197" spans="1:65" s="131" customFormat="1" x14ac:dyDescent="0.2">
      <c r="B197" s="132"/>
      <c r="D197" s="123" t="s">
        <v>93</v>
      </c>
      <c r="E197" s="133" t="s">
        <v>10</v>
      </c>
      <c r="F197" s="134" t="s">
        <v>97</v>
      </c>
      <c r="H197" s="135">
        <v>26.818000000000005</v>
      </c>
      <c r="I197" s="136"/>
      <c r="L197" s="132"/>
      <c r="M197" s="137"/>
      <c r="N197" s="138"/>
      <c r="O197" s="138"/>
      <c r="P197" s="138"/>
      <c r="Q197" s="138"/>
      <c r="R197" s="138"/>
      <c r="S197" s="138"/>
      <c r="T197" s="139"/>
      <c r="AT197" s="133" t="s">
        <v>93</v>
      </c>
      <c r="AU197" s="133" t="s">
        <v>2</v>
      </c>
      <c r="AV197" s="131" t="s">
        <v>91</v>
      </c>
      <c r="AW197" s="131" t="s">
        <v>95</v>
      </c>
      <c r="AX197" s="131" t="s">
        <v>82</v>
      </c>
      <c r="AY197" s="133" t="s">
        <v>84</v>
      </c>
    </row>
    <row r="198" spans="1:65" s="14" customFormat="1" ht="14.45" customHeight="1" x14ac:dyDescent="0.2">
      <c r="A198" s="10"/>
      <c r="B198" s="106"/>
      <c r="C198" s="107" t="s">
        <v>210</v>
      </c>
      <c r="D198" s="107" t="s">
        <v>86</v>
      </c>
      <c r="E198" s="108" t="s">
        <v>211</v>
      </c>
      <c r="F198" s="109" t="s">
        <v>212</v>
      </c>
      <c r="G198" s="110" t="s">
        <v>150</v>
      </c>
      <c r="H198" s="111">
        <v>79.774000000000001</v>
      </c>
      <c r="I198" s="112"/>
      <c r="J198" s="113">
        <f>ROUND(I198*H198,2)</f>
        <v>0</v>
      </c>
      <c r="K198" s="109" t="s">
        <v>90</v>
      </c>
      <c r="L198" s="11"/>
      <c r="M198" s="114" t="s">
        <v>10</v>
      </c>
      <c r="N198" s="115" t="s">
        <v>27</v>
      </c>
      <c r="O198" s="116"/>
      <c r="P198" s="117">
        <f>O198*H198</f>
        <v>0</v>
      </c>
      <c r="Q198" s="117">
        <v>2.6900000000000001E-3</v>
      </c>
      <c r="R198" s="117">
        <f>Q198*H198</f>
        <v>0.21459206</v>
      </c>
      <c r="S198" s="117">
        <v>0</v>
      </c>
      <c r="T198" s="118">
        <f>S198*H198</f>
        <v>0</v>
      </c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R198" s="119" t="s">
        <v>91</v>
      </c>
      <c r="AT198" s="119" t="s">
        <v>86</v>
      </c>
      <c r="AU198" s="119" t="s">
        <v>2</v>
      </c>
      <c r="AY198" s="2" t="s">
        <v>84</v>
      </c>
      <c r="BE198" s="120">
        <f>IF(N198="základní",J198,0)</f>
        <v>0</v>
      </c>
      <c r="BF198" s="120">
        <f>IF(N198="snížená",J198,0)</f>
        <v>0</v>
      </c>
      <c r="BG198" s="120">
        <f>IF(N198="zákl. přenesená",J198,0)</f>
        <v>0</v>
      </c>
      <c r="BH198" s="120">
        <f>IF(N198="sníž. přenesená",J198,0)</f>
        <v>0</v>
      </c>
      <c r="BI198" s="120">
        <f>IF(N198="nulová",J198,0)</f>
        <v>0</v>
      </c>
      <c r="BJ198" s="2" t="s">
        <v>82</v>
      </c>
      <c r="BK198" s="120">
        <f>ROUND(I198*H198,2)</f>
        <v>0</v>
      </c>
      <c r="BL198" s="2" t="s">
        <v>91</v>
      </c>
      <c r="BM198" s="119" t="s">
        <v>213</v>
      </c>
    </row>
    <row r="199" spans="1:65" s="121" customFormat="1" ht="22.5" x14ac:dyDescent="0.2">
      <c r="B199" s="122"/>
      <c r="D199" s="123" t="s">
        <v>93</v>
      </c>
      <c r="E199" s="124" t="s">
        <v>10</v>
      </c>
      <c r="F199" s="125" t="s">
        <v>214</v>
      </c>
      <c r="H199" s="126">
        <v>26.484000000000002</v>
      </c>
      <c r="I199" s="127"/>
      <c r="L199" s="122"/>
      <c r="M199" s="128"/>
      <c r="N199" s="129"/>
      <c r="O199" s="129"/>
      <c r="P199" s="129"/>
      <c r="Q199" s="129"/>
      <c r="R199" s="129"/>
      <c r="S199" s="129"/>
      <c r="T199" s="130"/>
      <c r="AT199" s="124" t="s">
        <v>93</v>
      </c>
      <c r="AU199" s="124" t="s">
        <v>2</v>
      </c>
      <c r="AV199" s="121" t="s">
        <v>2</v>
      </c>
      <c r="AW199" s="121" t="s">
        <v>95</v>
      </c>
      <c r="AX199" s="121" t="s">
        <v>83</v>
      </c>
      <c r="AY199" s="124" t="s">
        <v>84</v>
      </c>
    </row>
    <row r="200" spans="1:65" s="121" customFormat="1" ht="22.5" x14ac:dyDescent="0.2">
      <c r="B200" s="122"/>
      <c r="D200" s="123" t="s">
        <v>93</v>
      </c>
      <c r="E200" s="124" t="s">
        <v>10</v>
      </c>
      <c r="F200" s="125" t="s">
        <v>215</v>
      </c>
      <c r="H200" s="126">
        <v>28.484999999999999</v>
      </c>
      <c r="I200" s="127"/>
      <c r="L200" s="122"/>
      <c r="M200" s="128"/>
      <c r="N200" s="129"/>
      <c r="O200" s="129"/>
      <c r="P200" s="129"/>
      <c r="Q200" s="129"/>
      <c r="R200" s="129"/>
      <c r="S200" s="129"/>
      <c r="T200" s="130"/>
      <c r="AT200" s="124" t="s">
        <v>93</v>
      </c>
      <c r="AU200" s="124" t="s">
        <v>2</v>
      </c>
      <c r="AV200" s="121" t="s">
        <v>2</v>
      </c>
      <c r="AW200" s="121" t="s">
        <v>95</v>
      </c>
      <c r="AX200" s="121" t="s">
        <v>83</v>
      </c>
      <c r="AY200" s="124" t="s">
        <v>84</v>
      </c>
    </row>
    <row r="201" spans="1:65" s="121" customFormat="1" ht="22.5" x14ac:dyDescent="0.2">
      <c r="B201" s="122"/>
      <c r="D201" s="123" t="s">
        <v>93</v>
      </c>
      <c r="E201" s="124" t="s">
        <v>10</v>
      </c>
      <c r="F201" s="125" t="s">
        <v>216</v>
      </c>
      <c r="H201" s="126">
        <v>7.0209999999999999</v>
      </c>
      <c r="I201" s="127"/>
      <c r="L201" s="122"/>
      <c r="M201" s="128"/>
      <c r="N201" s="129"/>
      <c r="O201" s="129"/>
      <c r="P201" s="129"/>
      <c r="Q201" s="129"/>
      <c r="R201" s="129"/>
      <c r="S201" s="129"/>
      <c r="T201" s="130"/>
      <c r="AT201" s="124" t="s">
        <v>93</v>
      </c>
      <c r="AU201" s="124" t="s">
        <v>2</v>
      </c>
      <c r="AV201" s="121" t="s">
        <v>2</v>
      </c>
      <c r="AW201" s="121" t="s">
        <v>95</v>
      </c>
      <c r="AX201" s="121" t="s">
        <v>83</v>
      </c>
      <c r="AY201" s="124" t="s">
        <v>84</v>
      </c>
    </row>
    <row r="202" spans="1:65" s="121" customFormat="1" x14ac:dyDescent="0.2">
      <c r="B202" s="122"/>
      <c r="D202" s="123" t="s">
        <v>93</v>
      </c>
      <c r="E202" s="124" t="s">
        <v>10</v>
      </c>
      <c r="F202" s="125" t="s">
        <v>217</v>
      </c>
      <c r="H202" s="126">
        <v>17.783999999999999</v>
      </c>
      <c r="I202" s="127"/>
      <c r="L202" s="122"/>
      <c r="M202" s="128"/>
      <c r="N202" s="129"/>
      <c r="O202" s="129"/>
      <c r="P202" s="129"/>
      <c r="Q202" s="129"/>
      <c r="R202" s="129"/>
      <c r="S202" s="129"/>
      <c r="T202" s="130"/>
      <c r="AT202" s="124" t="s">
        <v>93</v>
      </c>
      <c r="AU202" s="124" t="s">
        <v>2</v>
      </c>
      <c r="AV202" s="121" t="s">
        <v>2</v>
      </c>
      <c r="AW202" s="121" t="s">
        <v>95</v>
      </c>
      <c r="AX202" s="121" t="s">
        <v>83</v>
      </c>
      <c r="AY202" s="124" t="s">
        <v>84</v>
      </c>
    </row>
    <row r="203" spans="1:65" s="131" customFormat="1" x14ac:dyDescent="0.2">
      <c r="B203" s="132"/>
      <c r="D203" s="123" t="s">
        <v>93</v>
      </c>
      <c r="E203" s="133" t="s">
        <v>10</v>
      </c>
      <c r="F203" s="134" t="s">
        <v>97</v>
      </c>
      <c r="H203" s="135">
        <v>79.774000000000001</v>
      </c>
      <c r="I203" s="136"/>
      <c r="L203" s="132"/>
      <c r="M203" s="137"/>
      <c r="N203" s="138"/>
      <c r="O203" s="138"/>
      <c r="P203" s="138"/>
      <c r="Q203" s="138"/>
      <c r="R203" s="138"/>
      <c r="S203" s="138"/>
      <c r="T203" s="139"/>
      <c r="AT203" s="133" t="s">
        <v>93</v>
      </c>
      <c r="AU203" s="133" t="s">
        <v>2</v>
      </c>
      <c r="AV203" s="131" t="s">
        <v>91</v>
      </c>
      <c r="AW203" s="131" t="s">
        <v>95</v>
      </c>
      <c r="AX203" s="131" t="s">
        <v>82</v>
      </c>
      <c r="AY203" s="133" t="s">
        <v>84</v>
      </c>
    </row>
    <row r="204" spans="1:65" s="14" customFormat="1" ht="14.45" customHeight="1" x14ac:dyDescent="0.2">
      <c r="A204" s="10"/>
      <c r="B204" s="106"/>
      <c r="C204" s="107" t="s">
        <v>218</v>
      </c>
      <c r="D204" s="107" t="s">
        <v>86</v>
      </c>
      <c r="E204" s="108" t="s">
        <v>219</v>
      </c>
      <c r="F204" s="109" t="s">
        <v>220</v>
      </c>
      <c r="G204" s="110" t="s">
        <v>150</v>
      </c>
      <c r="H204" s="111">
        <v>79.774000000000001</v>
      </c>
      <c r="I204" s="112"/>
      <c r="J204" s="113">
        <f>ROUND(I204*H204,2)</f>
        <v>0</v>
      </c>
      <c r="K204" s="109" t="s">
        <v>90</v>
      </c>
      <c r="L204" s="11"/>
      <c r="M204" s="114" t="s">
        <v>10</v>
      </c>
      <c r="N204" s="115" t="s">
        <v>27</v>
      </c>
      <c r="O204" s="116"/>
      <c r="P204" s="117">
        <f>O204*H204</f>
        <v>0</v>
      </c>
      <c r="Q204" s="117">
        <v>0</v>
      </c>
      <c r="R204" s="117">
        <f>Q204*H204</f>
        <v>0</v>
      </c>
      <c r="S204" s="117">
        <v>0</v>
      </c>
      <c r="T204" s="118">
        <f>S204*H204</f>
        <v>0</v>
      </c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R204" s="119" t="s">
        <v>91</v>
      </c>
      <c r="AT204" s="119" t="s">
        <v>86</v>
      </c>
      <c r="AU204" s="119" t="s">
        <v>2</v>
      </c>
      <c r="AY204" s="2" t="s">
        <v>84</v>
      </c>
      <c r="BE204" s="120">
        <f>IF(N204="základní",J204,0)</f>
        <v>0</v>
      </c>
      <c r="BF204" s="120">
        <f>IF(N204="snížená",J204,0)</f>
        <v>0</v>
      </c>
      <c r="BG204" s="120">
        <f>IF(N204="zákl. přenesená",J204,0)</f>
        <v>0</v>
      </c>
      <c r="BH204" s="120">
        <f>IF(N204="sníž. přenesená",J204,0)</f>
        <v>0</v>
      </c>
      <c r="BI204" s="120">
        <f>IF(N204="nulová",J204,0)</f>
        <v>0</v>
      </c>
      <c r="BJ204" s="2" t="s">
        <v>82</v>
      </c>
      <c r="BK204" s="120">
        <f>ROUND(I204*H204,2)</f>
        <v>0</v>
      </c>
      <c r="BL204" s="2" t="s">
        <v>91</v>
      </c>
      <c r="BM204" s="119" t="s">
        <v>221</v>
      </c>
    </row>
    <row r="205" spans="1:65" s="14" customFormat="1" ht="54" customHeight="1" x14ac:dyDescent="0.2">
      <c r="A205" s="10"/>
      <c r="B205" s="106"/>
      <c r="C205" s="107" t="s">
        <v>222</v>
      </c>
      <c r="D205" s="107" t="s">
        <v>86</v>
      </c>
      <c r="E205" s="108" t="s">
        <v>223</v>
      </c>
      <c r="F205" s="109" t="s">
        <v>224</v>
      </c>
      <c r="G205" s="110" t="s">
        <v>140</v>
      </c>
      <c r="H205" s="111">
        <v>3</v>
      </c>
      <c r="I205" s="112"/>
      <c r="J205" s="113">
        <f>ROUND(I205*H205,2)</f>
        <v>0</v>
      </c>
      <c r="K205" s="109" t="s">
        <v>90</v>
      </c>
      <c r="L205" s="11"/>
      <c r="M205" s="114" t="s">
        <v>10</v>
      </c>
      <c r="N205" s="115" t="s">
        <v>27</v>
      </c>
      <c r="O205" s="116"/>
      <c r="P205" s="117">
        <f>O205*H205</f>
        <v>0</v>
      </c>
      <c r="Q205" s="117">
        <v>1.3509999999999999E-2</v>
      </c>
      <c r="R205" s="117">
        <f>Q205*H205</f>
        <v>4.0529999999999997E-2</v>
      </c>
      <c r="S205" s="117">
        <v>0</v>
      </c>
      <c r="T205" s="118">
        <f>S205*H205</f>
        <v>0</v>
      </c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R205" s="119" t="s">
        <v>91</v>
      </c>
      <c r="AT205" s="119" t="s">
        <v>86</v>
      </c>
      <c r="AU205" s="119" t="s">
        <v>2</v>
      </c>
      <c r="AY205" s="2" t="s">
        <v>84</v>
      </c>
      <c r="BE205" s="120">
        <f>IF(N205="základní",J205,0)</f>
        <v>0</v>
      </c>
      <c r="BF205" s="120">
        <f>IF(N205="snížená",J205,0)</f>
        <v>0</v>
      </c>
      <c r="BG205" s="120">
        <f>IF(N205="zákl. přenesená",J205,0)</f>
        <v>0</v>
      </c>
      <c r="BH205" s="120">
        <f>IF(N205="sníž. přenesená",J205,0)</f>
        <v>0</v>
      </c>
      <c r="BI205" s="120">
        <f>IF(N205="nulová",J205,0)</f>
        <v>0</v>
      </c>
      <c r="BJ205" s="2" t="s">
        <v>82</v>
      </c>
      <c r="BK205" s="120">
        <f>ROUND(I205*H205,2)</f>
        <v>0</v>
      </c>
      <c r="BL205" s="2" t="s">
        <v>91</v>
      </c>
      <c r="BM205" s="119" t="s">
        <v>225</v>
      </c>
    </row>
    <row r="206" spans="1:65" s="14" customFormat="1" ht="21.6" customHeight="1" x14ac:dyDescent="0.2">
      <c r="A206" s="10"/>
      <c r="B206" s="106"/>
      <c r="C206" s="107" t="s">
        <v>226</v>
      </c>
      <c r="D206" s="107" t="s">
        <v>86</v>
      </c>
      <c r="E206" s="108" t="s">
        <v>227</v>
      </c>
      <c r="F206" s="109" t="s">
        <v>228</v>
      </c>
      <c r="G206" s="110" t="s">
        <v>124</v>
      </c>
      <c r="H206" s="111">
        <v>2.4140000000000001</v>
      </c>
      <c r="I206" s="112"/>
      <c r="J206" s="113">
        <f>ROUND(I206*H206,2)</f>
        <v>0</v>
      </c>
      <c r="K206" s="109" t="s">
        <v>90</v>
      </c>
      <c r="L206" s="11"/>
      <c r="M206" s="114" t="s">
        <v>10</v>
      </c>
      <c r="N206" s="115" t="s">
        <v>27</v>
      </c>
      <c r="O206" s="116"/>
      <c r="P206" s="117">
        <f>O206*H206</f>
        <v>0</v>
      </c>
      <c r="Q206" s="117">
        <v>1.0601700000000001</v>
      </c>
      <c r="R206" s="117">
        <f>Q206*H206</f>
        <v>2.5592503800000004</v>
      </c>
      <c r="S206" s="117">
        <v>0</v>
      </c>
      <c r="T206" s="118">
        <f>S206*H206</f>
        <v>0</v>
      </c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R206" s="119" t="s">
        <v>91</v>
      </c>
      <c r="AT206" s="119" t="s">
        <v>86</v>
      </c>
      <c r="AU206" s="119" t="s">
        <v>2</v>
      </c>
      <c r="AY206" s="2" t="s">
        <v>84</v>
      </c>
      <c r="BE206" s="120">
        <f>IF(N206="základní",J206,0)</f>
        <v>0</v>
      </c>
      <c r="BF206" s="120">
        <f>IF(N206="snížená",J206,0)</f>
        <v>0</v>
      </c>
      <c r="BG206" s="120">
        <f>IF(N206="zákl. přenesená",J206,0)</f>
        <v>0</v>
      </c>
      <c r="BH206" s="120">
        <f>IF(N206="sníž. přenesená",J206,0)</f>
        <v>0</v>
      </c>
      <c r="BI206" s="120">
        <f>IF(N206="nulová",J206,0)</f>
        <v>0</v>
      </c>
      <c r="BJ206" s="2" t="s">
        <v>82</v>
      </c>
      <c r="BK206" s="120">
        <f>ROUND(I206*H206,2)</f>
        <v>0</v>
      </c>
      <c r="BL206" s="2" t="s">
        <v>91</v>
      </c>
      <c r="BM206" s="119" t="s">
        <v>229</v>
      </c>
    </row>
    <row r="207" spans="1:65" s="121" customFormat="1" x14ac:dyDescent="0.2">
      <c r="B207" s="122"/>
      <c r="D207" s="123" t="s">
        <v>93</v>
      </c>
      <c r="E207" s="124" t="s">
        <v>10</v>
      </c>
      <c r="F207" s="125" t="s">
        <v>230</v>
      </c>
      <c r="H207" s="126">
        <v>2.4140000000000001</v>
      </c>
      <c r="I207" s="127"/>
      <c r="L207" s="122"/>
      <c r="M207" s="128"/>
      <c r="N207" s="129"/>
      <c r="O207" s="129"/>
      <c r="P207" s="129"/>
      <c r="Q207" s="129"/>
      <c r="R207" s="129"/>
      <c r="S207" s="129"/>
      <c r="T207" s="130"/>
      <c r="AT207" s="124" t="s">
        <v>93</v>
      </c>
      <c r="AU207" s="124" t="s">
        <v>2</v>
      </c>
      <c r="AV207" s="121" t="s">
        <v>2</v>
      </c>
      <c r="AW207" s="121" t="s">
        <v>95</v>
      </c>
      <c r="AX207" s="121" t="s">
        <v>82</v>
      </c>
      <c r="AY207" s="124" t="s">
        <v>84</v>
      </c>
    </row>
    <row r="208" spans="1:65" s="14" customFormat="1" ht="32.450000000000003" customHeight="1" x14ac:dyDescent="0.2">
      <c r="A208" s="10"/>
      <c r="B208" s="106"/>
      <c r="C208" s="107" t="s">
        <v>231</v>
      </c>
      <c r="D208" s="107" t="s">
        <v>86</v>
      </c>
      <c r="E208" s="108" t="s">
        <v>232</v>
      </c>
      <c r="F208" s="109" t="s">
        <v>233</v>
      </c>
      <c r="G208" s="110" t="s">
        <v>89</v>
      </c>
      <c r="H208" s="111">
        <v>0.61199999999999999</v>
      </c>
      <c r="I208" s="112"/>
      <c r="J208" s="113">
        <f>ROUND(I208*H208,2)</f>
        <v>0</v>
      </c>
      <c r="K208" s="109" t="s">
        <v>90</v>
      </c>
      <c r="L208" s="11"/>
      <c r="M208" s="114" t="s">
        <v>10</v>
      </c>
      <c r="N208" s="115" t="s">
        <v>27</v>
      </c>
      <c r="O208" s="116"/>
      <c r="P208" s="117">
        <f>O208*H208</f>
        <v>0</v>
      </c>
      <c r="Q208" s="117">
        <v>2.45329</v>
      </c>
      <c r="R208" s="117">
        <f>Q208*H208</f>
        <v>1.5014134799999999</v>
      </c>
      <c r="S208" s="117">
        <v>0</v>
      </c>
      <c r="T208" s="118">
        <f>S208*H208</f>
        <v>0</v>
      </c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R208" s="119" t="s">
        <v>91</v>
      </c>
      <c r="AT208" s="119" t="s">
        <v>86</v>
      </c>
      <c r="AU208" s="119" t="s">
        <v>2</v>
      </c>
      <c r="AY208" s="2" t="s">
        <v>84</v>
      </c>
      <c r="BE208" s="120">
        <f>IF(N208="základní",J208,0)</f>
        <v>0</v>
      </c>
      <c r="BF208" s="120">
        <f>IF(N208="snížená",J208,0)</f>
        <v>0</v>
      </c>
      <c r="BG208" s="120">
        <f>IF(N208="zákl. přenesená",J208,0)</f>
        <v>0</v>
      </c>
      <c r="BH208" s="120">
        <f>IF(N208="sníž. přenesená",J208,0)</f>
        <v>0</v>
      </c>
      <c r="BI208" s="120">
        <f>IF(N208="nulová",J208,0)</f>
        <v>0</v>
      </c>
      <c r="BJ208" s="2" t="s">
        <v>82</v>
      </c>
      <c r="BK208" s="120">
        <f>ROUND(I208*H208,2)</f>
        <v>0</v>
      </c>
      <c r="BL208" s="2" t="s">
        <v>91</v>
      </c>
      <c r="BM208" s="119" t="s">
        <v>234</v>
      </c>
    </row>
    <row r="209" spans="1:65" s="121" customFormat="1" x14ac:dyDescent="0.2">
      <c r="B209" s="122"/>
      <c r="D209" s="123" t="s">
        <v>93</v>
      </c>
      <c r="E209" s="124" t="s">
        <v>10</v>
      </c>
      <c r="F209" s="125" t="s">
        <v>235</v>
      </c>
      <c r="H209" s="126">
        <v>0.61199999999999999</v>
      </c>
      <c r="I209" s="127"/>
      <c r="L209" s="122"/>
      <c r="M209" s="128"/>
      <c r="N209" s="129"/>
      <c r="O209" s="129"/>
      <c r="P209" s="129"/>
      <c r="Q209" s="129"/>
      <c r="R209" s="129"/>
      <c r="S209" s="129"/>
      <c r="T209" s="130"/>
      <c r="AT209" s="124" t="s">
        <v>93</v>
      </c>
      <c r="AU209" s="124" t="s">
        <v>2</v>
      </c>
      <c r="AV209" s="121" t="s">
        <v>2</v>
      </c>
      <c r="AW209" s="121" t="s">
        <v>95</v>
      </c>
      <c r="AX209" s="121" t="s">
        <v>82</v>
      </c>
      <c r="AY209" s="124" t="s">
        <v>84</v>
      </c>
    </row>
    <row r="210" spans="1:65" s="14" customFormat="1" ht="43.15" customHeight="1" x14ac:dyDescent="0.2">
      <c r="A210" s="10"/>
      <c r="B210" s="106"/>
      <c r="C210" s="107" t="s">
        <v>236</v>
      </c>
      <c r="D210" s="107" t="s">
        <v>86</v>
      </c>
      <c r="E210" s="108" t="s">
        <v>237</v>
      </c>
      <c r="F210" s="109" t="s">
        <v>238</v>
      </c>
      <c r="G210" s="110" t="s">
        <v>150</v>
      </c>
      <c r="H210" s="111">
        <v>51.293999999999997</v>
      </c>
      <c r="I210" s="112"/>
      <c r="J210" s="113">
        <f>ROUND(I210*H210,2)</f>
        <v>0</v>
      </c>
      <c r="K210" s="109" t="s">
        <v>90</v>
      </c>
      <c r="L210" s="11"/>
      <c r="M210" s="114" t="s">
        <v>10</v>
      </c>
      <c r="N210" s="115" t="s">
        <v>27</v>
      </c>
      <c r="O210" s="116"/>
      <c r="P210" s="117">
        <f>O210*H210</f>
        <v>0</v>
      </c>
      <c r="Q210" s="117">
        <v>0.71545999999999998</v>
      </c>
      <c r="R210" s="117">
        <f>Q210*H210</f>
        <v>36.698805239999999</v>
      </c>
      <c r="S210" s="117">
        <v>0</v>
      </c>
      <c r="T210" s="118">
        <f>S210*H210</f>
        <v>0</v>
      </c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R210" s="119" t="s">
        <v>91</v>
      </c>
      <c r="AT210" s="119" t="s">
        <v>86</v>
      </c>
      <c r="AU210" s="119" t="s">
        <v>2</v>
      </c>
      <c r="AY210" s="2" t="s">
        <v>84</v>
      </c>
      <c r="BE210" s="120">
        <f>IF(N210="základní",J210,0)</f>
        <v>0</v>
      </c>
      <c r="BF210" s="120">
        <f>IF(N210="snížená",J210,0)</f>
        <v>0</v>
      </c>
      <c r="BG210" s="120">
        <f>IF(N210="zákl. přenesená",J210,0)</f>
        <v>0</v>
      </c>
      <c r="BH210" s="120">
        <f>IF(N210="sníž. přenesená",J210,0)</f>
        <v>0</v>
      </c>
      <c r="BI210" s="120">
        <f>IF(N210="nulová",J210,0)</f>
        <v>0</v>
      </c>
      <c r="BJ210" s="2" t="s">
        <v>82</v>
      </c>
      <c r="BK210" s="120">
        <f>ROUND(I210*H210,2)</f>
        <v>0</v>
      </c>
      <c r="BL210" s="2" t="s">
        <v>91</v>
      </c>
      <c r="BM210" s="119" t="s">
        <v>239</v>
      </c>
    </row>
    <row r="211" spans="1:65" s="140" customFormat="1" x14ac:dyDescent="0.2">
      <c r="B211" s="141"/>
      <c r="D211" s="123" t="s">
        <v>93</v>
      </c>
      <c r="E211" s="142" t="s">
        <v>10</v>
      </c>
      <c r="F211" s="143" t="s">
        <v>205</v>
      </c>
      <c r="H211" s="142" t="s">
        <v>10</v>
      </c>
      <c r="I211" s="144"/>
      <c r="L211" s="141"/>
      <c r="M211" s="145"/>
      <c r="N211" s="146"/>
      <c r="O211" s="146"/>
      <c r="P211" s="146"/>
      <c r="Q211" s="146"/>
      <c r="R211" s="146"/>
      <c r="S211" s="146"/>
      <c r="T211" s="147"/>
      <c r="AT211" s="142" t="s">
        <v>93</v>
      </c>
      <c r="AU211" s="142" t="s">
        <v>2</v>
      </c>
      <c r="AV211" s="140" t="s">
        <v>82</v>
      </c>
      <c r="AW211" s="140" t="s">
        <v>95</v>
      </c>
      <c r="AX211" s="140" t="s">
        <v>83</v>
      </c>
      <c r="AY211" s="142" t="s">
        <v>84</v>
      </c>
    </row>
    <row r="212" spans="1:65" s="121" customFormat="1" x14ac:dyDescent="0.2">
      <c r="B212" s="122"/>
      <c r="D212" s="123" t="s">
        <v>93</v>
      </c>
      <c r="E212" s="124" t="s">
        <v>10</v>
      </c>
      <c r="F212" s="125" t="s">
        <v>240</v>
      </c>
      <c r="H212" s="126">
        <v>5.4050000000000002</v>
      </c>
      <c r="I212" s="127"/>
      <c r="L212" s="122"/>
      <c r="M212" s="128"/>
      <c r="N212" s="129"/>
      <c r="O212" s="129"/>
      <c r="P212" s="129"/>
      <c r="Q212" s="129"/>
      <c r="R212" s="129"/>
      <c r="S212" s="129"/>
      <c r="T212" s="130"/>
      <c r="AT212" s="124" t="s">
        <v>93</v>
      </c>
      <c r="AU212" s="124" t="s">
        <v>2</v>
      </c>
      <c r="AV212" s="121" t="s">
        <v>2</v>
      </c>
      <c r="AW212" s="121" t="s">
        <v>95</v>
      </c>
      <c r="AX212" s="121" t="s">
        <v>83</v>
      </c>
      <c r="AY212" s="124" t="s">
        <v>84</v>
      </c>
    </row>
    <row r="213" spans="1:65" s="121" customFormat="1" x14ac:dyDescent="0.2">
      <c r="B213" s="122"/>
      <c r="D213" s="123" t="s">
        <v>93</v>
      </c>
      <c r="E213" s="124" t="s">
        <v>10</v>
      </c>
      <c r="F213" s="125" t="s">
        <v>241</v>
      </c>
      <c r="H213" s="126">
        <v>13.701000000000001</v>
      </c>
      <c r="I213" s="127"/>
      <c r="L213" s="122"/>
      <c r="M213" s="128"/>
      <c r="N213" s="129"/>
      <c r="O213" s="129"/>
      <c r="P213" s="129"/>
      <c r="Q213" s="129"/>
      <c r="R213" s="129"/>
      <c r="S213" s="129"/>
      <c r="T213" s="130"/>
      <c r="AT213" s="124" t="s">
        <v>93</v>
      </c>
      <c r="AU213" s="124" t="s">
        <v>2</v>
      </c>
      <c r="AV213" s="121" t="s">
        <v>2</v>
      </c>
      <c r="AW213" s="121" t="s">
        <v>95</v>
      </c>
      <c r="AX213" s="121" t="s">
        <v>83</v>
      </c>
      <c r="AY213" s="124" t="s">
        <v>84</v>
      </c>
    </row>
    <row r="214" spans="1:65" s="121" customFormat="1" x14ac:dyDescent="0.2">
      <c r="B214" s="122"/>
      <c r="D214" s="123" t="s">
        <v>93</v>
      </c>
      <c r="E214" s="124" t="s">
        <v>10</v>
      </c>
      <c r="F214" s="125" t="s">
        <v>242</v>
      </c>
      <c r="H214" s="126">
        <v>4.32</v>
      </c>
      <c r="I214" s="127"/>
      <c r="L214" s="122"/>
      <c r="M214" s="128"/>
      <c r="N214" s="129"/>
      <c r="O214" s="129"/>
      <c r="P214" s="129"/>
      <c r="Q214" s="129"/>
      <c r="R214" s="129"/>
      <c r="S214" s="129"/>
      <c r="T214" s="130"/>
      <c r="AT214" s="124" t="s">
        <v>93</v>
      </c>
      <c r="AU214" s="124" t="s">
        <v>2</v>
      </c>
      <c r="AV214" s="121" t="s">
        <v>2</v>
      </c>
      <c r="AW214" s="121" t="s">
        <v>95</v>
      </c>
      <c r="AX214" s="121" t="s">
        <v>83</v>
      </c>
      <c r="AY214" s="124" t="s">
        <v>84</v>
      </c>
    </row>
    <row r="215" spans="1:65" s="121" customFormat="1" x14ac:dyDescent="0.2">
      <c r="B215" s="122"/>
      <c r="D215" s="123" t="s">
        <v>93</v>
      </c>
      <c r="E215" s="124" t="s">
        <v>10</v>
      </c>
      <c r="F215" s="125" t="s">
        <v>243</v>
      </c>
      <c r="H215" s="126">
        <v>17.71</v>
      </c>
      <c r="I215" s="127"/>
      <c r="L215" s="122"/>
      <c r="M215" s="128"/>
      <c r="N215" s="129"/>
      <c r="O215" s="129"/>
      <c r="P215" s="129"/>
      <c r="Q215" s="129"/>
      <c r="R215" s="129"/>
      <c r="S215" s="129"/>
      <c r="T215" s="130"/>
      <c r="AT215" s="124" t="s">
        <v>93</v>
      </c>
      <c r="AU215" s="124" t="s">
        <v>2</v>
      </c>
      <c r="AV215" s="121" t="s">
        <v>2</v>
      </c>
      <c r="AW215" s="121" t="s">
        <v>95</v>
      </c>
      <c r="AX215" s="121" t="s">
        <v>83</v>
      </c>
      <c r="AY215" s="124" t="s">
        <v>84</v>
      </c>
    </row>
    <row r="216" spans="1:65" s="121" customFormat="1" x14ac:dyDescent="0.2">
      <c r="B216" s="122"/>
      <c r="D216" s="123" t="s">
        <v>93</v>
      </c>
      <c r="E216" s="124" t="s">
        <v>10</v>
      </c>
      <c r="F216" s="125" t="s">
        <v>244</v>
      </c>
      <c r="H216" s="126">
        <v>8.33</v>
      </c>
      <c r="I216" s="127"/>
      <c r="L216" s="122"/>
      <c r="M216" s="128"/>
      <c r="N216" s="129"/>
      <c r="O216" s="129"/>
      <c r="P216" s="129"/>
      <c r="Q216" s="129"/>
      <c r="R216" s="129"/>
      <c r="S216" s="129"/>
      <c r="T216" s="130"/>
      <c r="AT216" s="124" t="s">
        <v>93</v>
      </c>
      <c r="AU216" s="124" t="s">
        <v>2</v>
      </c>
      <c r="AV216" s="121" t="s">
        <v>2</v>
      </c>
      <c r="AW216" s="121" t="s">
        <v>95</v>
      </c>
      <c r="AX216" s="121" t="s">
        <v>83</v>
      </c>
      <c r="AY216" s="124" t="s">
        <v>84</v>
      </c>
    </row>
    <row r="217" spans="1:65" s="121" customFormat="1" x14ac:dyDescent="0.2">
      <c r="B217" s="122"/>
      <c r="D217" s="123" t="s">
        <v>93</v>
      </c>
      <c r="E217" s="124" t="s">
        <v>10</v>
      </c>
      <c r="F217" s="125" t="s">
        <v>245</v>
      </c>
      <c r="H217" s="126">
        <v>1.8280000000000001</v>
      </c>
      <c r="I217" s="127"/>
      <c r="L217" s="122"/>
      <c r="M217" s="128"/>
      <c r="N217" s="129"/>
      <c r="O217" s="129"/>
      <c r="P217" s="129"/>
      <c r="Q217" s="129"/>
      <c r="R217" s="129"/>
      <c r="S217" s="129"/>
      <c r="T217" s="130"/>
      <c r="AT217" s="124" t="s">
        <v>93</v>
      </c>
      <c r="AU217" s="124" t="s">
        <v>2</v>
      </c>
      <c r="AV217" s="121" t="s">
        <v>2</v>
      </c>
      <c r="AW217" s="121" t="s">
        <v>95</v>
      </c>
      <c r="AX217" s="121" t="s">
        <v>83</v>
      </c>
      <c r="AY217" s="124" t="s">
        <v>84</v>
      </c>
    </row>
    <row r="218" spans="1:65" s="131" customFormat="1" x14ac:dyDescent="0.2">
      <c r="B218" s="132"/>
      <c r="D218" s="123" t="s">
        <v>93</v>
      </c>
      <c r="E218" s="133" t="s">
        <v>10</v>
      </c>
      <c r="F218" s="134" t="s">
        <v>97</v>
      </c>
      <c r="H218" s="135">
        <v>51.294000000000004</v>
      </c>
      <c r="I218" s="136"/>
      <c r="L218" s="132"/>
      <c r="M218" s="137"/>
      <c r="N218" s="138"/>
      <c r="O218" s="138"/>
      <c r="P218" s="138"/>
      <c r="Q218" s="138"/>
      <c r="R218" s="138"/>
      <c r="S218" s="138"/>
      <c r="T218" s="139"/>
      <c r="AT218" s="133" t="s">
        <v>93</v>
      </c>
      <c r="AU218" s="133" t="s">
        <v>2</v>
      </c>
      <c r="AV218" s="131" t="s">
        <v>91</v>
      </c>
      <c r="AW218" s="131" t="s">
        <v>95</v>
      </c>
      <c r="AX218" s="131" t="s">
        <v>82</v>
      </c>
      <c r="AY218" s="133" t="s">
        <v>84</v>
      </c>
    </row>
    <row r="219" spans="1:65" s="14" customFormat="1" ht="43.15" customHeight="1" x14ac:dyDescent="0.2">
      <c r="A219" s="10"/>
      <c r="B219" s="106"/>
      <c r="C219" s="107" t="s">
        <v>246</v>
      </c>
      <c r="D219" s="107" t="s">
        <v>86</v>
      </c>
      <c r="E219" s="108" t="s">
        <v>247</v>
      </c>
      <c r="F219" s="109" t="s">
        <v>248</v>
      </c>
      <c r="G219" s="110" t="s">
        <v>150</v>
      </c>
      <c r="H219" s="111">
        <v>39.9</v>
      </c>
      <c r="I219" s="112"/>
      <c r="J219" s="113">
        <f>ROUND(I219*H219,2)</f>
        <v>0</v>
      </c>
      <c r="K219" s="109" t="s">
        <v>90</v>
      </c>
      <c r="L219" s="11"/>
      <c r="M219" s="114" t="s">
        <v>10</v>
      </c>
      <c r="N219" s="115" t="s">
        <v>27</v>
      </c>
      <c r="O219" s="116"/>
      <c r="P219" s="117">
        <f>O219*H219</f>
        <v>0</v>
      </c>
      <c r="Q219" s="117">
        <v>0.96611999999999998</v>
      </c>
      <c r="R219" s="117">
        <f>Q219*H219</f>
        <v>38.548187999999996</v>
      </c>
      <c r="S219" s="117">
        <v>0</v>
      </c>
      <c r="T219" s="118">
        <f>S219*H219</f>
        <v>0</v>
      </c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R219" s="119" t="s">
        <v>91</v>
      </c>
      <c r="AT219" s="119" t="s">
        <v>86</v>
      </c>
      <c r="AU219" s="119" t="s">
        <v>2</v>
      </c>
      <c r="AY219" s="2" t="s">
        <v>84</v>
      </c>
      <c r="BE219" s="120">
        <f>IF(N219="základní",J219,0)</f>
        <v>0</v>
      </c>
      <c r="BF219" s="120">
        <f>IF(N219="snížená",J219,0)</f>
        <v>0</v>
      </c>
      <c r="BG219" s="120">
        <f>IF(N219="zákl. přenesená",J219,0)</f>
        <v>0</v>
      </c>
      <c r="BH219" s="120">
        <f>IF(N219="sníž. přenesená",J219,0)</f>
        <v>0</v>
      </c>
      <c r="BI219" s="120">
        <f>IF(N219="nulová",J219,0)</f>
        <v>0</v>
      </c>
      <c r="BJ219" s="2" t="s">
        <v>82</v>
      </c>
      <c r="BK219" s="120">
        <f>ROUND(I219*H219,2)</f>
        <v>0</v>
      </c>
      <c r="BL219" s="2" t="s">
        <v>91</v>
      </c>
      <c r="BM219" s="119" t="s">
        <v>249</v>
      </c>
    </row>
    <row r="220" spans="1:65" s="121" customFormat="1" x14ac:dyDescent="0.2">
      <c r="B220" s="122"/>
      <c r="D220" s="123" t="s">
        <v>93</v>
      </c>
      <c r="E220" s="124" t="s">
        <v>10</v>
      </c>
      <c r="F220" s="125" t="s">
        <v>250</v>
      </c>
      <c r="H220" s="126">
        <v>39.9</v>
      </c>
      <c r="I220" s="127"/>
      <c r="L220" s="122"/>
      <c r="M220" s="128"/>
      <c r="N220" s="129"/>
      <c r="O220" s="129"/>
      <c r="P220" s="129"/>
      <c r="Q220" s="129"/>
      <c r="R220" s="129"/>
      <c r="S220" s="129"/>
      <c r="T220" s="130"/>
      <c r="AT220" s="124" t="s">
        <v>93</v>
      </c>
      <c r="AU220" s="124" t="s">
        <v>2</v>
      </c>
      <c r="AV220" s="121" t="s">
        <v>2</v>
      </c>
      <c r="AW220" s="121" t="s">
        <v>95</v>
      </c>
      <c r="AX220" s="121" t="s">
        <v>83</v>
      </c>
      <c r="AY220" s="124" t="s">
        <v>84</v>
      </c>
    </row>
    <row r="221" spans="1:65" s="131" customFormat="1" x14ac:dyDescent="0.2">
      <c r="B221" s="132"/>
      <c r="D221" s="123" t="s">
        <v>93</v>
      </c>
      <c r="E221" s="133" t="s">
        <v>10</v>
      </c>
      <c r="F221" s="134" t="s">
        <v>97</v>
      </c>
      <c r="H221" s="135">
        <v>39.9</v>
      </c>
      <c r="I221" s="136"/>
      <c r="L221" s="132"/>
      <c r="M221" s="137"/>
      <c r="N221" s="138"/>
      <c r="O221" s="138"/>
      <c r="P221" s="138"/>
      <c r="Q221" s="138"/>
      <c r="R221" s="138"/>
      <c r="S221" s="138"/>
      <c r="T221" s="139"/>
      <c r="AT221" s="133" t="s">
        <v>93</v>
      </c>
      <c r="AU221" s="133" t="s">
        <v>2</v>
      </c>
      <c r="AV221" s="131" t="s">
        <v>91</v>
      </c>
      <c r="AW221" s="131" t="s">
        <v>95</v>
      </c>
      <c r="AX221" s="131" t="s">
        <v>82</v>
      </c>
      <c r="AY221" s="133" t="s">
        <v>84</v>
      </c>
    </row>
    <row r="222" spans="1:65" s="14" customFormat="1" ht="54" customHeight="1" x14ac:dyDescent="0.2">
      <c r="A222" s="10"/>
      <c r="B222" s="106"/>
      <c r="C222" s="107" t="s">
        <v>251</v>
      </c>
      <c r="D222" s="107" t="s">
        <v>86</v>
      </c>
      <c r="E222" s="108" t="s">
        <v>252</v>
      </c>
      <c r="F222" s="109" t="s">
        <v>253</v>
      </c>
      <c r="G222" s="110" t="s">
        <v>124</v>
      </c>
      <c r="H222" s="111">
        <v>1.5669999999999999</v>
      </c>
      <c r="I222" s="112"/>
      <c r="J222" s="113">
        <f>ROUND(I222*H222,2)</f>
        <v>0</v>
      </c>
      <c r="K222" s="109" t="s">
        <v>90</v>
      </c>
      <c r="L222" s="11"/>
      <c r="M222" s="114" t="s">
        <v>10</v>
      </c>
      <c r="N222" s="115" t="s">
        <v>27</v>
      </c>
      <c r="O222" s="116"/>
      <c r="P222" s="117">
        <f>O222*H222</f>
        <v>0</v>
      </c>
      <c r="Q222" s="117">
        <v>1.05871</v>
      </c>
      <c r="R222" s="117">
        <f>Q222*H222</f>
        <v>1.6589985700000001</v>
      </c>
      <c r="S222" s="117">
        <v>0</v>
      </c>
      <c r="T222" s="118">
        <f>S222*H222</f>
        <v>0</v>
      </c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R222" s="119" t="s">
        <v>91</v>
      </c>
      <c r="AT222" s="119" t="s">
        <v>86</v>
      </c>
      <c r="AU222" s="119" t="s">
        <v>2</v>
      </c>
      <c r="AY222" s="2" t="s">
        <v>84</v>
      </c>
      <c r="BE222" s="120">
        <f>IF(N222="základní",J222,0)</f>
        <v>0</v>
      </c>
      <c r="BF222" s="120">
        <f>IF(N222="snížená",J222,0)</f>
        <v>0</v>
      </c>
      <c r="BG222" s="120">
        <f>IF(N222="zákl. přenesená",J222,0)</f>
        <v>0</v>
      </c>
      <c r="BH222" s="120">
        <f>IF(N222="sníž. přenesená",J222,0)</f>
        <v>0</v>
      </c>
      <c r="BI222" s="120">
        <f>IF(N222="nulová",J222,0)</f>
        <v>0</v>
      </c>
      <c r="BJ222" s="2" t="s">
        <v>82</v>
      </c>
      <c r="BK222" s="120">
        <f>ROUND(I222*H222,2)</f>
        <v>0</v>
      </c>
      <c r="BL222" s="2" t="s">
        <v>91</v>
      </c>
      <c r="BM222" s="119" t="s">
        <v>254</v>
      </c>
    </row>
    <row r="223" spans="1:65" s="121" customFormat="1" x14ac:dyDescent="0.2">
      <c r="B223" s="122"/>
      <c r="D223" s="123" t="s">
        <v>93</v>
      </c>
      <c r="E223" s="124" t="s">
        <v>10</v>
      </c>
      <c r="F223" s="125" t="s">
        <v>255</v>
      </c>
      <c r="H223" s="126">
        <v>1.5669999999999999</v>
      </c>
      <c r="I223" s="127"/>
      <c r="L223" s="122"/>
      <c r="M223" s="128"/>
      <c r="N223" s="129"/>
      <c r="O223" s="129"/>
      <c r="P223" s="129"/>
      <c r="Q223" s="129"/>
      <c r="R223" s="129"/>
      <c r="S223" s="129"/>
      <c r="T223" s="130"/>
      <c r="AT223" s="124" t="s">
        <v>93</v>
      </c>
      <c r="AU223" s="124" t="s">
        <v>2</v>
      </c>
      <c r="AV223" s="121" t="s">
        <v>2</v>
      </c>
      <c r="AW223" s="121" t="s">
        <v>95</v>
      </c>
      <c r="AX223" s="121" t="s">
        <v>82</v>
      </c>
      <c r="AY223" s="124" t="s">
        <v>84</v>
      </c>
    </row>
    <row r="224" spans="1:65" s="92" customFormat="1" ht="22.9" customHeight="1" x14ac:dyDescent="0.2">
      <c r="B224" s="93"/>
      <c r="D224" s="94" t="s">
        <v>80</v>
      </c>
      <c r="E224" s="104" t="s">
        <v>102</v>
      </c>
      <c r="F224" s="104" t="s">
        <v>256</v>
      </c>
      <c r="I224" s="96"/>
      <c r="J224" s="105">
        <f>BK224</f>
        <v>0</v>
      </c>
      <c r="L224" s="93"/>
      <c r="M224" s="98"/>
      <c r="N224" s="99"/>
      <c r="O224" s="99"/>
      <c r="P224" s="100">
        <f>SUM(P225:P239)</f>
        <v>0</v>
      </c>
      <c r="Q224" s="99"/>
      <c r="R224" s="100">
        <f>SUM(R225:R239)</f>
        <v>44.536538580000006</v>
      </c>
      <c r="S224" s="99"/>
      <c r="T224" s="101">
        <f>SUM(T225:T239)</f>
        <v>0</v>
      </c>
      <c r="AR224" s="94" t="s">
        <v>82</v>
      </c>
      <c r="AT224" s="102" t="s">
        <v>80</v>
      </c>
      <c r="AU224" s="102" t="s">
        <v>82</v>
      </c>
      <c r="AY224" s="94" t="s">
        <v>84</v>
      </c>
      <c r="BK224" s="103">
        <f>SUM(BK225:BK239)</f>
        <v>0</v>
      </c>
    </row>
    <row r="225" spans="1:65" s="14" customFormat="1" ht="43.15" customHeight="1" x14ac:dyDescent="0.2">
      <c r="A225" s="10"/>
      <c r="B225" s="106"/>
      <c r="C225" s="107" t="s">
        <v>257</v>
      </c>
      <c r="D225" s="107" t="s">
        <v>86</v>
      </c>
      <c r="E225" s="108" t="s">
        <v>258</v>
      </c>
      <c r="F225" s="109" t="s">
        <v>259</v>
      </c>
      <c r="G225" s="110" t="s">
        <v>150</v>
      </c>
      <c r="H225" s="111">
        <v>43.823999999999998</v>
      </c>
      <c r="I225" s="112"/>
      <c r="J225" s="113">
        <f>ROUND(I225*H225,2)</f>
        <v>0</v>
      </c>
      <c r="K225" s="109" t="s">
        <v>90</v>
      </c>
      <c r="L225" s="11"/>
      <c r="M225" s="114" t="s">
        <v>10</v>
      </c>
      <c r="N225" s="115" t="s">
        <v>27</v>
      </c>
      <c r="O225" s="116"/>
      <c r="P225" s="117">
        <f>O225*H225</f>
        <v>0</v>
      </c>
      <c r="Q225" s="117">
        <v>0.14560999999999999</v>
      </c>
      <c r="R225" s="117">
        <f>Q225*H225</f>
        <v>6.3812126399999993</v>
      </c>
      <c r="S225" s="117">
        <v>0</v>
      </c>
      <c r="T225" s="118">
        <f>S225*H225</f>
        <v>0</v>
      </c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R225" s="119" t="s">
        <v>91</v>
      </c>
      <c r="AT225" s="119" t="s">
        <v>86</v>
      </c>
      <c r="AU225" s="119" t="s">
        <v>2</v>
      </c>
      <c r="AY225" s="2" t="s">
        <v>84</v>
      </c>
      <c r="BE225" s="120">
        <f>IF(N225="základní",J225,0)</f>
        <v>0</v>
      </c>
      <c r="BF225" s="120">
        <f>IF(N225="snížená",J225,0)</f>
        <v>0</v>
      </c>
      <c r="BG225" s="120">
        <f>IF(N225="zákl. přenesená",J225,0)</f>
        <v>0</v>
      </c>
      <c r="BH225" s="120">
        <f>IF(N225="sníž. přenesená",J225,0)</f>
        <v>0</v>
      </c>
      <c r="BI225" s="120">
        <f>IF(N225="nulová",J225,0)</f>
        <v>0</v>
      </c>
      <c r="BJ225" s="2" t="s">
        <v>82</v>
      </c>
      <c r="BK225" s="120">
        <f>ROUND(I225*H225,2)</f>
        <v>0</v>
      </c>
      <c r="BL225" s="2" t="s">
        <v>91</v>
      </c>
      <c r="BM225" s="119" t="s">
        <v>260</v>
      </c>
    </row>
    <row r="226" spans="1:65" s="121" customFormat="1" x14ac:dyDescent="0.2">
      <c r="B226" s="122"/>
      <c r="D226" s="123" t="s">
        <v>93</v>
      </c>
      <c r="E226" s="124" t="s">
        <v>10</v>
      </c>
      <c r="F226" s="125" t="s">
        <v>261</v>
      </c>
      <c r="H226" s="126">
        <v>43.823999999999998</v>
      </c>
      <c r="I226" s="127"/>
      <c r="L226" s="122"/>
      <c r="M226" s="128"/>
      <c r="N226" s="129"/>
      <c r="O226" s="129"/>
      <c r="P226" s="129"/>
      <c r="Q226" s="129"/>
      <c r="R226" s="129"/>
      <c r="S226" s="129"/>
      <c r="T226" s="130"/>
      <c r="AT226" s="124" t="s">
        <v>93</v>
      </c>
      <c r="AU226" s="124" t="s">
        <v>2</v>
      </c>
      <c r="AV226" s="121" t="s">
        <v>2</v>
      </c>
      <c r="AW226" s="121" t="s">
        <v>95</v>
      </c>
      <c r="AX226" s="121" t="s">
        <v>82</v>
      </c>
      <c r="AY226" s="124" t="s">
        <v>84</v>
      </c>
    </row>
    <row r="227" spans="1:65" s="14" customFormat="1" ht="32.450000000000003" customHeight="1" x14ac:dyDescent="0.2">
      <c r="A227" s="10"/>
      <c r="B227" s="106"/>
      <c r="C227" s="107" t="s">
        <v>262</v>
      </c>
      <c r="D227" s="107" t="s">
        <v>86</v>
      </c>
      <c r="E227" s="108" t="s">
        <v>263</v>
      </c>
      <c r="F227" s="109" t="s">
        <v>264</v>
      </c>
      <c r="G227" s="110" t="s">
        <v>150</v>
      </c>
      <c r="H227" s="111">
        <v>110.374</v>
      </c>
      <c r="I227" s="112"/>
      <c r="J227" s="113">
        <f>ROUND(I227*H227,2)</f>
        <v>0</v>
      </c>
      <c r="K227" s="109" t="s">
        <v>90</v>
      </c>
      <c r="L227" s="11"/>
      <c r="M227" s="114" t="s">
        <v>10</v>
      </c>
      <c r="N227" s="115" t="s">
        <v>27</v>
      </c>
      <c r="O227" s="116"/>
      <c r="P227" s="117">
        <f>O227*H227</f>
        <v>0</v>
      </c>
      <c r="Q227" s="117">
        <v>0.25933</v>
      </c>
      <c r="R227" s="117">
        <f>Q227*H227</f>
        <v>28.623289419999999</v>
      </c>
      <c r="S227" s="117">
        <v>0</v>
      </c>
      <c r="T227" s="118">
        <f>S227*H227</f>
        <v>0</v>
      </c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R227" s="119" t="s">
        <v>91</v>
      </c>
      <c r="AT227" s="119" t="s">
        <v>86</v>
      </c>
      <c r="AU227" s="119" t="s">
        <v>2</v>
      </c>
      <c r="AY227" s="2" t="s">
        <v>84</v>
      </c>
      <c r="BE227" s="120">
        <f>IF(N227="základní",J227,0)</f>
        <v>0</v>
      </c>
      <c r="BF227" s="120">
        <f>IF(N227="snížená",J227,0)</f>
        <v>0</v>
      </c>
      <c r="BG227" s="120">
        <f>IF(N227="zákl. přenesená",J227,0)</f>
        <v>0</v>
      </c>
      <c r="BH227" s="120">
        <f>IF(N227="sníž. přenesená",J227,0)</f>
        <v>0</v>
      </c>
      <c r="BI227" s="120">
        <f>IF(N227="nulová",J227,0)</f>
        <v>0</v>
      </c>
      <c r="BJ227" s="2" t="s">
        <v>82</v>
      </c>
      <c r="BK227" s="120">
        <f>ROUND(I227*H227,2)</f>
        <v>0</v>
      </c>
      <c r="BL227" s="2" t="s">
        <v>91</v>
      </c>
      <c r="BM227" s="119" t="s">
        <v>265</v>
      </c>
    </row>
    <row r="228" spans="1:65" s="121" customFormat="1" x14ac:dyDescent="0.2">
      <c r="B228" s="122"/>
      <c r="D228" s="123" t="s">
        <v>93</v>
      </c>
      <c r="E228" s="124" t="s">
        <v>10</v>
      </c>
      <c r="F228" s="125" t="s">
        <v>266</v>
      </c>
      <c r="H228" s="126">
        <v>110.374</v>
      </c>
      <c r="I228" s="127"/>
      <c r="L228" s="122"/>
      <c r="M228" s="128"/>
      <c r="N228" s="129"/>
      <c r="O228" s="129"/>
      <c r="P228" s="129"/>
      <c r="Q228" s="129"/>
      <c r="R228" s="129"/>
      <c r="S228" s="129"/>
      <c r="T228" s="130"/>
      <c r="AT228" s="124" t="s">
        <v>93</v>
      </c>
      <c r="AU228" s="124" t="s">
        <v>2</v>
      </c>
      <c r="AV228" s="121" t="s">
        <v>2</v>
      </c>
      <c r="AW228" s="121" t="s">
        <v>95</v>
      </c>
      <c r="AX228" s="121" t="s">
        <v>82</v>
      </c>
      <c r="AY228" s="124" t="s">
        <v>84</v>
      </c>
    </row>
    <row r="229" spans="1:65" s="14" customFormat="1" ht="32.450000000000003" customHeight="1" x14ac:dyDescent="0.2">
      <c r="A229" s="10"/>
      <c r="B229" s="106"/>
      <c r="C229" s="107" t="s">
        <v>267</v>
      </c>
      <c r="D229" s="107" t="s">
        <v>86</v>
      </c>
      <c r="E229" s="108" t="s">
        <v>268</v>
      </c>
      <c r="F229" s="109" t="s">
        <v>269</v>
      </c>
      <c r="G229" s="110" t="s">
        <v>89</v>
      </c>
      <c r="H229" s="111">
        <v>3.3679999999999999</v>
      </c>
      <c r="I229" s="112"/>
      <c r="J229" s="113">
        <f>ROUND(I229*H229,2)</f>
        <v>0</v>
      </c>
      <c r="K229" s="109" t="s">
        <v>90</v>
      </c>
      <c r="L229" s="11"/>
      <c r="M229" s="114" t="s">
        <v>10</v>
      </c>
      <c r="N229" s="115" t="s">
        <v>27</v>
      </c>
      <c r="O229" s="116"/>
      <c r="P229" s="117">
        <f>O229*H229</f>
        <v>0</v>
      </c>
      <c r="Q229" s="117">
        <v>2.45329</v>
      </c>
      <c r="R229" s="117">
        <f>Q229*H229</f>
        <v>8.2626807199999988</v>
      </c>
      <c r="S229" s="117">
        <v>0</v>
      </c>
      <c r="T229" s="118">
        <f>S229*H229</f>
        <v>0</v>
      </c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R229" s="119" t="s">
        <v>91</v>
      </c>
      <c r="AT229" s="119" t="s">
        <v>86</v>
      </c>
      <c r="AU229" s="119" t="s">
        <v>2</v>
      </c>
      <c r="AY229" s="2" t="s">
        <v>84</v>
      </c>
      <c r="BE229" s="120">
        <f>IF(N229="základní",J229,0)</f>
        <v>0</v>
      </c>
      <c r="BF229" s="120">
        <f>IF(N229="snížená",J229,0)</f>
        <v>0</v>
      </c>
      <c r="BG229" s="120">
        <f>IF(N229="zákl. přenesená",J229,0)</f>
        <v>0</v>
      </c>
      <c r="BH229" s="120">
        <f>IF(N229="sníž. přenesená",J229,0)</f>
        <v>0</v>
      </c>
      <c r="BI229" s="120">
        <f>IF(N229="nulová",J229,0)</f>
        <v>0</v>
      </c>
      <c r="BJ229" s="2" t="s">
        <v>82</v>
      </c>
      <c r="BK229" s="120">
        <f>ROUND(I229*H229,2)</f>
        <v>0</v>
      </c>
      <c r="BL229" s="2" t="s">
        <v>91</v>
      </c>
      <c r="BM229" s="119" t="s">
        <v>270</v>
      </c>
    </row>
    <row r="230" spans="1:65" s="121" customFormat="1" x14ac:dyDescent="0.2">
      <c r="B230" s="122"/>
      <c r="D230" s="123" t="s">
        <v>93</v>
      </c>
      <c r="E230" s="124" t="s">
        <v>10</v>
      </c>
      <c r="F230" s="125" t="s">
        <v>271</v>
      </c>
      <c r="H230" s="126">
        <v>3.3679999999999999</v>
      </c>
      <c r="I230" s="127"/>
      <c r="L230" s="122"/>
      <c r="M230" s="128"/>
      <c r="N230" s="129"/>
      <c r="O230" s="129"/>
      <c r="P230" s="129"/>
      <c r="Q230" s="129"/>
      <c r="R230" s="129"/>
      <c r="S230" s="129"/>
      <c r="T230" s="130"/>
      <c r="AT230" s="124" t="s">
        <v>93</v>
      </c>
      <c r="AU230" s="124" t="s">
        <v>2</v>
      </c>
      <c r="AV230" s="121" t="s">
        <v>2</v>
      </c>
      <c r="AW230" s="121" t="s">
        <v>95</v>
      </c>
      <c r="AX230" s="121" t="s">
        <v>82</v>
      </c>
      <c r="AY230" s="124" t="s">
        <v>84</v>
      </c>
    </row>
    <row r="231" spans="1:65" s="14" customFormat="1" ht="21.6" customHeight="1" x14ac:dyDescent="0.2">
      <c r="A231" s="10"/>
      <c r="B231" s="106"/>
      <c r="C231" s="107" t="s">
        <v>272</v>
      </c>
      <c r="D231" s="107" t="s">
        <v>86</v>
      </c>
      <c r="E231" s="108" t="s">
        <v>273</v>
      </c>
      <c r="F231" s="109" t="s">
        <v>274</v>
      </c>
      <c r="G231" s="110" t="s">
        <v>150</v>
      </c>
      <c r="H231" s="111">
        <v>19.757000000000001</v>
      </c>
      <c r="I231" s="112"/>
      <c r="J231" s="113">
        <f>ROUND(I231*H231,2)</f>
        <v>0</v>
      </c>
      <c r="K231" s="109" t="s">
        <v>90</v>
      </c>
      <c r="L231" s="11"/>
      <c r="M231" s="114" t="s">
        <v>10</v>
      </c>
      <c r="N231" s="115" t="s">
        <v>27</v>
      </c>
      <c r="O231" s="116"/>
      <c r="P231" s="117">
        <f>O231*H231</f>
        <v>0</v>
      </c>
      <c r="Q231" s="117">
        <v>2.7499999999999998E-3</v>
      </c>
      <c r="R231" s="117">
        <f>Q231*H231</f>
        <v>5.4331749999999998E-2</v>
      </c>
      <c r="S231" s="117">
        <v>0</v>
      </c>
      <c r="T231" s="118">
        <f>S231*H231</f>
        <v>0</v>
      </c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R231" s="119" t="s">
        <v>91</v>
      </c>
      <c r="AT231" s="119" t="s">
        <v>86</v>
      </c>
      <c r="AU231" s="119" t="s">
        <v>2</v>
      </c>
      <c r="AY231" s="2" t="s">
        <v>84</v>
      </c>
      <c r="BE231" s="120">
        <f>IF(N231="základní",J231,0)</f>
        <v>0</v>
      </c>
      <c r="BF231" s="120">
        <f>IF(N231="snížená",J231,0)</f>
        <v>0</v>
      </c>
      <c r="BG231" s="120">
        <f>IF(N231="zákl. přenesená",J231,0)</f>
        <v>0</v>
      </c>
      <c r="BH231" s="120">
        <f>IF(N231="sníž. přenesená",J231,0)</f>
        <v>0</v>
      </c>
      <c r="BI231" s="120">
        <f>IF(N231="nulová",J231,0)</f>
        <v>0</v>
      </c>
      <c r="BJ231" s="2" t="s">
        <v>82</v>
      </c>
      <c r="BK231" s="120">
        <f>ROUND(I231*H231,2)</f>
        <v>0</v>
      </c>
      <c r="BL231" s="2" t="s">
        <v>91</v>
      </c>
      <c r="BM231" s="119" t="s">
        <v>275</v>
      </c>
    </row>
    <row r="232" spans="1:65" s="121" customFormat="1" ht="22.5" x14ac:dyDescent="0.2">
      <c r="B232" s="122"/>
      <c r="D232" s="123" t="s">
        <v>93</v>
      </c>
      <c r="E232" s="124" t="s">
        <v>10</v>
      </c>
      <c r="F232" s="125" t="s">
        <v>276</v>
      </c>
      <c r="H232" s="126">
        <v>19.757000000000001</v>
      </c>
      <c r="I232" s="127"/>
      <c r="L232" s="122"/>
      <c r="M232" s="128"/>
      <c r="N232" s="129"/>
      <c r="O232" s="129"/>
      <c r="P232" s="129"/>
      <c r="Q232" s="129"/>
      <c r="R232" s="129"/>
      <c r="S232" s="129"/>
      <c r="T232" s="130"/>
      <c r="AT232" s="124" t="s">
        <v>93</v>
      </c>
      <c r="AU232" s="124" t="s">
        <v>2</v>
      </c>
      <c r="AV232" s="121" t="s">
        <v>2</v>
      </c>
      <c r="AW232" s="121" t="s">
        <v>95</v>
      </c>
      <c r="AX232" s="121" t="s">
        <v>82</v>
      </c>
      <c r="AY232" s="124" t="s">
        <v>84</v>
      </c>
    </row>
    <row r="233" spans="1:65" s="14" customFormat="1" ht="21.6" customHeight="1" x14ac:dyDescent="0.2">
      <c r="A233" s="10"/>
      <c r="B233" s="106"/>
      <c r="C233" s="107" t="s">
        <v>277</v>
      </c>
      <c r="D233" s="107" t="s">
        <v>86</v>
      </c>
      <c r="E233" s="108" t="s">
        <v>278</v>
      </c>
      <c r="F233" s="109" t="s">
        <v>279</v>
      </c>
      <c r="G233" s="110" t="s">
        <v>150</v>
      </c>
      <c r="H233" s="111">
        <v>19.757000000000001</v>
      </c>
      <c r="I233" s="112"/>
      <c r="J233" s="113">
        <f>ROUND(I233*H233,2)</f>
        <v>0</v>
      </c>
      <c r="K233" s="109" t="s">
        <v>90</v>
      </c>
      <c r="L233" s="11"/>
      <c r="M233" s="114" t="s">
        <v>10</v>
      </c>
      <c r="N233" s="115" t="s">
        <v>27</v>
      </c>
      <c r="O233" s="116"/>
      <c r="P233" s="117">
        <f>O233*H233</f>
        <v>0</v>
      </c>
      <c r="Q233" s="117">
        <v>0</v>
      </c>
      <c r="R233" s="117">
        <f>Q233*H233</f>
        <v>0</v>
      </c>
      <c r="S233" s="117">
        <v>0</v>
      </c>
      <c r="T233" s="118">
        <f>S233*H233</f>
        <v>0</v>
      </c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R233" s="119" t="s">
        <v>91</v>
      </c>
      <c r="AT233" s="119" t="s">
        <v>86</v>
      </c>
      <c r="AU233" s="119" t="s">
        <v>2</v>
      </c>
      <c r="AY233" s="2" t="s">
        <v>84</v>
      </c>
      <c r="BE233" s="120">
        <f>IF(N233="základní",J233,0)</f>
        <v>0</v>
      </c>
      <c r="BF233" s="120">
        <f>IF(N233="snížená",J233,0)</f>
        <v>0</v>
      </c>
      <c r="BG233" s="120">
        <f>IF(N233="zákl. přenesená",J233,0)</f>
        <v>0</v>
      </c>
      <c r="BH233" s="120">
        <f>IF(N233="sníž. přenesená",J233,0)</f>
        <v>0</v>
      </c>
      <c r="BI233" s="120">
        <f>IF(N233="nulová",J233,0)</f>
        <v>0</v>
      </c>
      <c r="BJ233" s="2" t="s">
        <v>82</v>
      </c>
      <c r="BK233" s="120">
        <f>ROUND(I233*H233,2)</f>
        <v>0</v>
      </c>
      <c r="BL233" s="2" t="s">
        <v>91</v>
      </c>
      <c r="BM233" s="119" t="s">
        <v>280</v>
      </c>
    </row>
    <row r="234" spans="1:65" s="14" customFormat="1" ht="43.15" customHeight="1" x14ac:dyDescent="0.2">
      <c r="A234" s="10"/>
      <c r="B234" s="106"/>
      <c r="C234" s="107" t="s">
        <v>281</v>
      </c>
      <c r="D234" s="107" t="s">
        <v>86</v>
      </c>
      <c r="E234" s="108" t="s">
        <v>282</v>
      </c>
      <c r="F234" s="109" t="s">
        <v>283</v>
      </c>
      <c r="G234" s="110" t="s">
        <v>124</v>
      </c>
      <c r="H234" s="111">
        <v>0.505</v>
      </c>
      <c r="I234" s="112"/>
      <c r="J234" s="113">
        <f>ROUND(I234*H234,2)</f>
        <v>0</v>
      </c>
      <c r="K234" s="109" t="s">
        <v>90</v>
      </c>
      <c r="L234" s="11"/>
      <c r="M234" s="114" t="s">
        <v>10</v>
      </c>
      <c r="N234" s="115" t="s">
        <v>27</v>
      </c>
      <c r="O234" s="116"/>
      <c r="P234" s="117">
        <f>O234*H234</f>
        <v>0</v>
      </c>
      <c r="Q234" s="117">
        <v>1.04881</v>
      </c>
      <c r="R234" s="117">
        <f>Q234*H234</f>
        <v>0.52964905000000007</v>
      </c>
      <c r="S234" s="117">
        <v>0</v>
      </c>
      <c r="T234" s="118">
        <f>S234*H234</f>
        <v>0</v>
      </c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R234" s="119" t="s">
        <v>91</v>
      </c>
      <c r="AT234" s="119" t="s">
        <v>86</v>
      </c>
      <c r="AU234" s="119" t="s">
        <v>2</v>
      </c>
      <c r="AY234" s="2" t="s">
        <v>84</v>
      </c>
      <c r="BE234" s="120">
        <f>IF(N234="základní",J234,0)</f>
        <v>0</v>
      </c>
      <c r="BF234" s="120">
        <f>IF(N234="snížená",J234,0)</f>
        <v>0</v>
      </c>
      <c r="BG234" s="120">
        <f>IF(N234="zákl. přenesená",J234,0)</f>
        <v>0</v>
      </c>
      <c r="BH234" s="120">
        <f>IF(N234="sníž. přenesená",J234,0)</f>
        <v>0</v>
      </c>
      <c r="BI234" s="120">
        <f>IF(N234="nulová",J234,0)</f>
        <v>0</v>
      </c>
      <c r="BJ234" s="2" t="s">
        <v>82</v>
      </c>
      <c r="BK234" s="120">
        <f>ROUND(I234*H234,2)</f>
        <v>0</v>
      </c>
      <c r="BL234" s="2" t="s">
        <v>91</v>
      </c>
      <c r="BM234" s="119" t="s">
        <v>284</v>
      </c>
    </row>
    <row r="235" spans="1:65" s="121" customFormat="1" x14ac:dyDescent="0.2">
      <c r="B235" s="122"/>
      <c r="D235" s="123" t="s">
        <v>93</v>
      </c>
      <c r="E235" s="124" t="s">
        <v>10</v>
      </c>
      <c r="F235" s="125" t="s">
        <v>285</v>
      </c>
      <c r="H235" s="126">
        <v>0.505</v>
      </c>
      <c r="I235" s="127"/>
      <c r="L235" s="122"/>
      <c r="M235" s="128"/>
      <c r="N235" s="129"/>
      <c r="O235" s="129"/>
      <c r="P235" s="129"/>
      <c r="Q235" s="129"/>
      <c r="R235" s="129"/>
      <c r="S235" s="129"/>
      <c r="T235" s="130"/>
      <c r="AT235" s="124" t="s">
        <v>93</v>
      </c>
      <c r="AU235" s="124" t="s">
        <v>2</v>
      </c>
      <c r="AV235" s="121" t="s">
        <v>2</v>
      </c>
      <c r="AW235" s="121" t="s">
        <v>95</v>
      </c>
      <c r="AX235" s="121" t="s">
        <v>82</v>
      </c>
      <c r="AY235" s="124" t="s">
        <v>84</v>
      </c>
    </row>
    <row r="236" spans="1:65" s="14" customFormat="1" ht="32.450000000000003" customHeight="1" x14ac:dyDescent="0.2">
      <c r="A236" s="10"/>
      <c r="B236" s="106"/>
      <c r="C236" s="107" t="s">
        <v>286</v>
      </c>
      <c r="D236" s="107" t="s">
        <v>86</v>
      </c>
      <c r="E236" s="108" t="s">
        <v>287</v>
      </c>
      <c r="F236" s="109" t="s">
        <v>288</v>
      </c>
      <c r="G236" s="110" t="s">
        <v>140</v>
      </c>
      <c r="H236" s="111">
        <v>15</v>
      </c>
      <c r="I236" s="112"/>
      <c r="J236" s="113">
        <f>ROUND(I236*H236,2)</f>
        <v>0</v>
      </c>
      <c r="K236" s="109" t="s">
        <v>90</v>
      </c>
      <c r="L236" s="11"/>
      <c r="M236" s="114" t="s">
        <v>10</v>
      </c>
      <c r="N236" s="115" t="s">
        <v>27</v>
      </c>
      <c r="O236" s="116"/>
      <c r="P236" s="117">
        <f>O236*H236</f>
        <v>0</v>
      </c>
      <c r="Q236" s="117">
        <v>4.555E-2</v>
      </c>
      <c r="R236" s="117">
        <f>Q236*H236</f>
        <v>0.68325000000000002</v>
      </c>
      <c r="S236" s="117">
        <v>0</v>
      </c>
      <c r="T236" s="118">
        <f>S236*H236</f>
        <v>0</v>
      </c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R236" s="119" t="s">
        <v>91</v>
      </c>
      <c r="AT236" s="119" t="s">
        <v>86</v>
      </c>
      <c r="AU236" s="119" t="s">
        <v>2</v>
      </c>
      <c r="AY236" s="2" t="s">
        <v>84</v>
      </c>
      <c r="BE236" s="120">
        <f>IF(N236="základní",J236,0)</f>
        <v>0</v>
      </c>
      <c r="BF236" s="120">
        <f>IF(N236="snížená",J236,0)</f>
        <v>0</v>
      </c>
      <c r="BG236" s="120">
        <f>IF(N236="zákl. přenesená",J236,0)</f>
        <v>0</v>
      </c>
      <c r="BH236" s="120">
        <f>IF(N236="sníž. přenesená",J236,0)</f>
        <v>0</v>
      </c>
      <c r="BI236" s="120">
        <f>IF(N236="nulová",J236,0)</f>
        <v>0</v>
      </c>
      <c r="BJ236" s="2" t="s">
        <v>82</v>
      </c>
      <c r="BK236" s="120">
        <f>ROUND(I236*H236,2)</f>
        <v>0</v>
      </c>
      <c r="BL236" s="2" t="s">
        <v>91</v>
      </c>
      <c r="BM236" s="119" t="s">
        <v>289</v>
      </c>
    </row>
    <row r="237" spans="1:65" s="121" customFormat="1" x14ac:dyDescent="0.2">
      <c r="B237" s="122"/>
      <c r="D237" s="123" t="s">
        <v>93</v>
      </c>
      <c r="E237" s="124" t="s">
        <v>10</v>
      </c>
      <c r="F237" s="125" t="s">
        <v>290</v>
      </c>
      <c r="H237" s="126">
        <v>15</v>
      </c>
      <c r="I237" s="127"/>
      <c r="L237" s="122"/>
      <c r="M237" s="128"/>
      <c r="N237" s="129"/>
      <c r="O237" s="129"/>
      <c r="P237" s="129"/>
      <c r="Q237" s="129"/>
      <c r="R237" s="129"/>
      <c r="S237" s="129"/>
      <c r="T237" s="130"/>
      <c r="AT237" s="124" t="s">
        <v>93</v>
      </c>
      <c r="AU237" s="124" t="s">
        <v>2</v>
      </c>
      <c r="AV237" s="121" t="s">
        <v>2</v>
      </c>
      <c r="AW237" s="121" t="s">
        <v>95</v>
      </c>
      <c r="AX237" s="121" t="s">
        <v>82</v>
      </c>
      <c r="AY237" s="124" t="s">
        <v>84</v>
      </c>
    </row>
    <row r="238" spans="1:65" s="14" customFormat="1" ht="21.6" customHeight="1" x14ac:dyDescent="0.2">
      <c r="A238" s="10"/>
      <c r="B238" s="106"/>
      <c r="C238" s="107" t="s">
        <v>291</v>
      </c>
      <c r="D238" s="107" t="s">
        <v>86</v>
      </c>
      <c r="E238" s="108" t="s">
        <v>292</v>
      </c>
      <c r="F238" s="109" t="s">
        <v>293</v>
      </c>
      <c r="G238" s="110" t="s">
        <v>167</v>
      </c>
      <c r="H238" s="111">
        <v>6.25</v>
      </c>
      <c r="I238" s="112"/>
      <c r="J238" s="113">
        <f>ROUND(I238*H238,2)</f>
        <v>0</v>
      </c>
      <c r="K238" s="109" t="s">
        <v>90</v>
      </c>
      <c r="L238" s="11"/>
      <c r="M238" s="114" t="s">
        <v>10</v>
      </c>
      <c r="N238" s="115" t="s">
        <v>27</v>
      </c>
      <c r="O238" s="116"/>
      <c r="P238" s="117">
        <f>O238*H238</f>
        <v>0</v>
      </c>
      <c r="Q238" s="117">
        <v>3.4000000000000002E-4</v>
      </c>
      <c r="R238" s="117">
        <f>Q238*H238</f>
        <v>2.1250000000000002E-3</v>
      </c>
      <c r="S238" s="117">
        <v>0</v>
      </c>
      <c r="T238" s="118">
        <f>S238*H238</f>
        <v>0</v>
      </c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R238" s="119" t="s">
        <v>91</v>
      </c>
      <c r="AT238" s="119" t="s">
        <v>86</v>
      </c>
      <c r="AU238" s="119" t="s">
        <v>2</v>
      </c>
      <c r="AY238" s="2" t="s">
        <v>84</v>
      </c>
      <c r="BE238" s="120">
        <f>IF(N238="základní",J238,0)</f>
        <v>0</v>
      </c>
      <c r="BF238" s="120">
        <f>IF(N238="snížená",J238,0)</f>
        <v>0</v>
      </c>
      <c r="BG238" s="120">
        <f>IF(N238="zákl. přenesená",J238,0)</f>
        <v>0</v>
      </c>
      <c r="BH238" s="120">
        <f>IF(N238="sníž. přenesená",J238,0)</f>
        <v>0</v>
      </c>
      <c r="BI238" s="120">
        <f>IF(N238="nulová",J238,0)</f>
        <v>0</v>
      </c>
      <c r="BJ238" s="2" t="s">
        <v>82</v>
      </c>
      <c r="BK238" s="120">
        <f>ROUND(I238*H238,2)</f>
        <v>0</v>
      </c>
      <c r="BL238" s="2" t="s">
        <v>91</v>
      </c>
      <c r="BM238" s="119" t="s">
        <v>294</v>
      </c>
    </row>
    <row r="239" spans="1:65" s="121" customFormat="1" x14ac:dyDescent="0.2">
      <c r="B239" s="122"/>
      <c r="D239" s="123" t="s">
        <v>93</v>
      </c>
      <c r="E239" s="124" t="s">
        <v>10</v>
      </c>
      <c r="F239" s="125" t="s">
        <v>295</v>
      </c>
      <c r="H239" s="126">
        <v>6.25</v>
      </c>
      <c r="I239" s="127"/>
      <c r="L239" s="122"/>
      <c r="M239" s="128"/>
      <c r="N239" s="129"/>
      <c r="O239" s="129"/>
      <c r="P239" s="129"/>
      <c r="Q239" s="129"/>
      <c r="R239" s="129"/>
      <c r="S239" s="129"/>
      <c r="T239" s="130"/>
      <c r="AT239" s="124" t="s">
        <v>93</v>
      </c>
      <c r="AU239" s="124" t="s">
        <v>2</v>
      </c>
      <c r="AV239" s="121" t="s">
        <v>2</v>
      </c>
      <c r="AW239" s="121" t="s">
        <v>95</v>
      </c>
      <c r="AX239" s="121" t="s">
        <v>82</v>
      </c>
      <c r="AY239" s="124" t="s">
        <v>84</v>
      </c>
    </row>
    <row r="240" spans="1:65" s="92" customFormat="1" ht="22.9" customHeight="1" x14ac:dyDescent="0.2">
      <c r="B240" s="93"/>
      <c r="D240" s="94" t="s">
        <v>80</v>
      </c>
      <c r="E240" s="104" t="s">
        <v>91</v>
      </c>
      <c r="F240" s="104" t="s">
        <v>296</v>
      </c>
      <c r="I240" s="96"/>
      <c r="J240" s="105">
        <f>BK240</f>
        <v>0</v>
      </c>
      <c r="L240" s="93"/>
      <c r="M240" s="98"/>
      <c r="N240" s="99"/>
      <c r="O240" s="99"/>
      <c r="P240" s="100">
        <f>SUM(P241:P269)</f>
        <v>0</v>
      </c>
      <c r="Q240" s="99"/>
      <c r="R240" s="100">
        <f>SUM(R241:R269)</f>
        <v>81.688470700000011</v>
      </c>
      <c r="S240" s="99"/>
      <c r="T240" s="101">
        <f>SUM(T241:T269)</f>
        <v>0</v>
      </c>
      <c r="AR240" s="94" t="s">
        <v>82</v>
      </c>
      <c r="AT240" s="102" t="s">
        <v>80</v>
      </c>
      <c r="AU240" s="102" t="s">
        <v>82</v>
      </c>
      <c r="AY240" s="94" t="s">
        <v>84</v>
      </c>
      <c r="BK240" s="103">
        <f>SUM(BK241:BK269)</f>
        <v>0</v>
      </c>
    </row>
    <row r="241" spans="1:65" s="14" customFormat="1" ht="54" customHeight="1" x14ac:dyDescent="0.2">
      <c r="A241" s="10"/>
      <c r="B241" s="106"/>
      <c r="C241" s="107" t="s">
        <v>297</v>
      </c>
      <c r="D241" s="107" t="s">
        <v>86</v>
      </c>
      <c r="E241" s="108" t="s">
        <v>298</v>
      </c>
      <c r="F241" s="109" t="s">
        <v>299</v>
      </c>
      <c r="G241" s="110" t="s">
        <v>89</v>
      </c>
      <c r="H241" s="111">
        <v>31.872</v>
      </c>
      <c r="I241" s="112"/>
      <c r="J241" s="113">
        <f>ROUND(I241*H241,2)</f>
        <v>0</v>
      </c>
      <c r="K241" s="109" t="s">
        <v>90</v>
      </c>
      <c r="L241" s="11"/>
      <c r="M241" s="114" t="s">
        <v>10</v>
      </c>
      <c r="N241" s="115" t="s">
        <v>27</v>
      </c>
      <c r="O241" s="116"/>
      <c r="P241" s="117">
        <f>O241*H241</f>
        <v>0</v>
      </c>
      <c r="Q241" s="117">
        <v>2.45343</v>
      </c>
      <c r="R241" s="117">
        <f>Q241*H241</f>
        <v>78.195720960000003</v>
      </c>
      <c r="S241" s="117">
        <v>0</v>
      </c>
      <c r="T241" s="118">
        <f>S241*H241</f>
        <v>0</v>
      </c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R241" s="119" t="s">
        <v>91</v>
      </c>
      <c r="AT241" s="119" t="s">
        <v>86</v>
      </c>
      <c r="AU241" s="119" t="s">
        <v>2</v>
      </c>
      <c r="AY241" s="2" t="s">
        <v>84</v>
      </c>
      <c r="BE241" s="120">
        <f>IF(N241="základní",J241,0)</f>
        <v>0</v>
      </c>
      <c r="BF241" s="120">
        <f>IF(N241="snížená",J241,0)</f>
        <v>0</v>
      </c>
      <c r="BG241" s="120">
        <f>IF(N241="zákl. přenesená",J241,0)</f>
        <v>0</v>
      </c>
      <c r="BH241" s="120">
        <f>IF(N241="sníž. přenesená",J241,0)</f>
        <v>0</v>
      </c>
      <c r="BI241" s="120">
        <f>IF(N241="nulová",J241,0)</f>
        <v>0</v>
      </c>
      <c r="BJ241" s="2" t="s">
        <v>82</v>
      </c>
      <c r="BK241" s="120">
        <f>ROUND(I241*H241,2)</f>
        <v>0</v>
      </c>
      <c r="BL241" s="2" t="s">
        <v>91</v>
      </c>
      <c r="BM241" s="119" t="s">
        <v>300</v>
      </c>
    </row>
    <row r="242" spans="1:65" s="140" customFormat="1" x14ac:dyDescent="0.2">
      <c r="B242" s="141"/>
      <c r="D242" s="123" t="s">
        <v>93</v>
      </c>
      <c r="E242" s="142" t="s">
        <v>10</v>
      </c>
      <c r="F242" s="143" t="s">
        <v>301</v>
      </c>
      <c r="H242" s="142" t="s">
        <v>10</v>
      </c>
      <c r="I242" s="144"/>
      <c r="L242" s="141"/>
      <c r="M242" s="145"/>
      <c r="N242" s="146"/>
      <c r="O242" s="146"/>
      <c r="P242" s="146"/>
      <c r="Q242" s="146"/>
      <c r="R242" s="146"/>
      <c r="S242" s="146"/>
      <c r="T242" s="147"/>
      <c r="AT242" s="142" t="s">
        <v>93</v>
      </c>
      <c r="AU242" s="142" t="s">
        <v>2</v>
      </c>
      <c r="AV242" s="140" t="s">
        <v>82</v>
      </c>
      <c r="AW242" s="140" t="s">
        <v>95</v>
      </c>
      <c r="AX242" s="140" t="s">
        <v>83</v>
      </c>
      <c r="AY242" s="142" t="s">
        <v>84</v>
      </c>
    </row>
    <row r="243" spans="1:65" s="140" customFormat="1" x14ac:dyDescent="0.2">
      <c r="B243" s="141"/>
      <c r="D243" s="123" t="s">
        <v>93</v>
      </c>
      <c r="E243" s="142" t="s">
        <v>10</v>
      </c>
      <c r="F243" s="143" t="s">
        <v>302</v>
      </c>
      <c r="H243" s="142" t="s">
        <v>10</v>
      </c>
      <c r="I243" s="144"/>
      <c r="L243" s="141"/>
      <c r="M243" s="145"/>
      <c r="N243" s="146"/>
      <c r="O243" s="146"/>
      <c r="P243" s="146"/>
      <c r="Q243" s="146"/>
      <c r="R243" s="146"/>
      <c r="S243" s="146"/>
      <c r="T243" s="147"/>
      <c r="AT243" s="142" t="s">
        <v>93</v>
      </c>
      <c r="AU243" s="142" t="s">
        <v>2</v>
      </c>
      <c r="AV243" s="140" t="s">
        <v>82</v>
      </c>
      <c r="AW243" s="140" t="s">
        <v>95</v>
      </c>
      <c r="AX243" s="140" t="s">
        <v>83</v>
      </c>
      <c r="AY243" s="142" t="s">
        <v>84</v>
      </c>
    </row>
    <row r="244" spans="1:65" s="121" customFormat="1" x14ac:dyDescent="0.2">
      <c r="B244" s="122"/>
      <c r="D244" s="123" t="s">
        <v>93</v>
      </c>
      <c r="E244" s="124" t="s">
        <v>10</v>
      </c>
      <c r="F244" s="125" t="s">
        <v>303</v>
      </c>
      <c r="H244" s="126">
        <v>20.268999999999998</v>
      </c>
      <c r="I244" s="127"/>
      <c r="L244" s="122"/>
      <c r="M244" s="128"/>
      <c r="N244" s="129"/>
      <c r="O244" s="129"/>
      <c r="P244" s="129"/>
      <c r="Q244" s="129"/>
      <c r="R244" s="129"/>
      <c r="S244" s="129"/>
      <c r="T244" s="130"/>
      <c r="AT244" s="124" t="s">
        <v>93</v>
      </c>
      <c r="AU244" s="124" t="s">
        <v>2</v>
      </c>
      <c r="AV244" s="121" t="s">
        <v>2</v>
      </c>
      <c r="AW244" s="121" t="s">
        <v>95</v>
      </c>
      <c r="AX244" s="121" t="s">
        <v>83</v>
      </c>
      <c r="AY244" s="124" t="s">
        <v>84</v>
      </c>
    </row>
    <row r="245" spans="1:65" s="121" customFormat="1" x14ac:dyDescent="0.2">
      <c r="B245" s="122"/>
      <c r="D245" s="123" t="s">
        <v>93</v>
      </c>
      <c r="E245" s="124" t="s">
        <v>10</v>
      </c>
      <c r="F245" s="125" t="s">
        <v>304</v>
      </c>
      <c r="H245" s="126">
        <v>5.96</v>
      </c>
      <c r="I245" s="127"/>
      <c r="L245" s="122"/>
      <c r="M245" s="128"/>
      <c r="N245" s="129"/>
      <c r="O245" s="129"/>
      <c r="P245" s="129"/>
      <c r="Q245" s="129"/>
      <c r="R245" s="129"/>
      <c r="S245" s="129"/>
      <c r="T245" s="130"/>
      <c r="AT245" s="124" t="s">
        <v>93</v>
      </c>
      <c r="AU245" s="124" t="s">
        <v>2</v>
      </c>
      <c r="AV245" s="121" t="s">
        <v>2</v>
      </c>
      <c r="AW245" s="121" t="s">
        <v>95</v>
      </c>
      <c r="AX245" s="121" t="s">
        <v>83</v>
      </c>
      <c r="AY245" s="124" t="s">
        <v>84</v>
      </c>
    </row>
    <row r="246" spans="1:65" s="121" customFormat="1" x14ac:dyDescent="0.2">
      <c r="B246" s="122"/>
      <c r="D246" s="123" t="s">
        <v>93</v>
      </c>
      <c r="E246" s="124" t="s">
        <v>10</v>
      </c>
      <c r="F246" s="125" t="s">
        <v>305</v>
      </c>
      <c r="H246" s="126">
        <v>2.8090000000000002</v>
      </c>
      <c r="I246" s="127"/>
      <c r="L246" s="122"/>
      <c r="M246" s="128"/>
      <c r="N246" s="129"/>
      <c r="O246" s="129"/>
      <c r="P246" s="129"/>
      <c r="Q246" s="129"/>
      <c r="R246" s="129"/>
      <c r="S246" s="129"/>
      <c r="T246" s="130"/>
      <c r="AT246" s="124" t="s">
        <v>93</v>
      </c>
      <c r="AU246" s="124" t="s">
        <v>2</v>
      </c>
      <c r="AV246" s="121" t="s">
        <v>2</v>
      </c>
      <c r="AW246" s="121" t="s">
        <v>95</v>
      </c>
      <c r="AX246" s="121" t="s">
        <v>83</v>
      </c>
      <c r="AY246" s="124" t="s">
        <v>84</v>
      </c>
    </row>
    <row r="247" spans="1:65" s="121" customFormat="1" x14ac:dyDescent="0.2">
      <c r="B247" s="122"/>
      <c r="D247" s="123" t="s">
        <v>93</v>
      </c>
      <c r="E247" s="124" t="s">
        <v>10</v>
      </c>
      <c r="F247" s="125" t="s">
        <v>306</v>
      </c>
      <c r="H247" s="126">
        <v>1.52</v>
      </c>
      <c r="I247" s="127"/>
      <c r="L247" s="122"/>
      <c r="M247" s="128"/>
      <c r="N247" s="129"/>
      <c r="O247" s="129"/>
      <c r="P247" s="129"/>
      <c r="Q247" s="129"/>
      <c r="R247" s="129"/>
      <c r="S247" s="129"/>
      <c r="T247" s="130"/>
      <c r="AT247" s="124" t="s">
        <v>93</v>
      </c>
      <c r="AU247" s="124" t="s">
        <v>2</v>
      </c>
      <c r="AV247" s="121" t="s">
        <v>2</v>
      </c>
      <c r="AW247" s="121" t="s">
        <v>95</v>
      </c>
      <c r="AX247" s="121" t="s">
        <v>83</v>
      </c>
      <c r="AY247" s="124" t="s">
        <v>84</v>
      </c>
    </row>
    <row r="248" spans="1:65" s="121" customFormat="1" x14ac:dyDescent="0.2">
      <c r="B248" s="122"/>
      <c r="D248" s="123" t="s">
        <v>93</v>
      </c>
      <c r="E248" s="124" t="s">
        <v>10</v>
      </c>
      <c r="F248" s="125" t="s">
        <v>307</v>
      </c>
      <c r="H248" s="126">
        <v>1.3140000000000001</v>
      </c>
      <c r="I248" s="127"/>
      <c r="L248" s="122"/>
      <c r="M248" s="128"/>
      <c r="N248" s="129"/>
      <c r="O248" s="129"/>
      <c r="P248" s="129"/>
      <c r="Q248" s="129"/>
      <c r="R248" s="129"/>
      <c r="S248" s="129"/>
      <c r="T248" s="130"/>
      <c r="AT248" s="124" t="s">
        <v>93</v>
      </c>
      <c r="AU248" s="124" t="s">
        <v>2</v>
      </c>
      <c r="AV248" s="121" t="s">
        <v>2</v>
      </c>
      <c r="AW248" s="121" t="s">
        <v>95</v>
      </c>
      <c r="AX248" s="121" t="s">
        <v>83</v>
      </c>
      <c r="AY248" s="124" t="s">
        <v>84</v>
      </c>
    </row>
    <row r="249" spans="1:65" s="131" customFormat="1" x14ac:dyDescent="0.2">
      <c r="B249" s="132"/>
      <c r="D249" s="123" t="s">
        <v>93</v>
      </c>
      <c r="E249" s="133" t="s">
        <v>10</v>
      </c>
      <c r="F249" s="134" t="s">
        <v>97</v>
      </c>
      <c r="H249" s="135">
        <v>31.872</v>
      </c>
      <c r="I249" s="136"/>
      <c r="L249" s="132"/>
      <c r="M249" s="137"/>
      <c r="N249" s="138"/>
      <c r="O249" s="138"/>
      <c r="P249" s="138"/>
      <c r="Q249" s="138"/>
      <c r="R249" s="138"/>
      <c r="S249" s="138"/>
      <c r="T249" s="139"/>
      <c r="AT249" s="133" t="s">
        <v>93</v>
      </c>
      <c r="AU249" s="133" t="s">
        <v>2</v>
      </c>
      <c r="AV249" s="131" t="s">
        <v>91</v>
      </c>
      <c r="AW249" s="131" t="s">
        <v>95</v>
      </c>
      <c r="AX249" s="131" t="s">
        <v>82</v>
      </c>
      <c r="AY249" s="133" t="s">
        <v>84</v>
      </c>
    </row>
    <row r="250" spans="1:65" s="14" customFormat="1" ht="32.450000000000003" customHeight="1" x14ac:dyDescent="0.2">
      <c r="A250" s="10"/>
      <c r="B250" s="106"/>
      <c r="C250" s="107" t="s">
        <v>308</v>
      </c>
      <c r="D250" s="107" t="s">
        <v>86</v>
      </c>
      <c r="E250" s="108" t="s">
        <v>309</v>
      </c>
      <c r="F250" s="109" t="s">
        <v>310</v>
      </c>
      <c r="G250" s="110" t="s">
        <v>150</v>
      </c>
      <c r="H250" s="111">
        <v>179.21</v>
      </c>
      <c r="I250" s="112"/>
      <c r="J250" s="113">
        <f>ROUND(I250*H250,2)</f>
        <v>0</v>
      </c>
      <c r="K250" s="109" t="s">
        <v>90</v>
      </c>
      <c r="L250" s="11"/>
      <c r="M250" s="114" t="s">
        <v>10</v>
      </c>
      <c r="N250" s="115" t="s">
        <v>27</v>
      </c>
      <c r="O250" s="116"/>
      <c r="P250" s="117">
        <f>O250*H250</f>
        <v>0</v>
      </c>
      <c r="Q250" s="117">
        <v>5.3299999999999997E-3</v>
      </c>
      <c r="R250" s="117">
        <f>Q250*H250</f>
        <v>0.95518930000000002</v>
      </c>
      <c r="S250" s="117">
        <v>0</v>
      </c>
      <c r="T250" s="118">
        <f>S250*H250</f>
        <v>0</v>
      </c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R250" s="119" t="s">
        <v>91</v>
      </c>
      <c r="AT250" s="119" t="s">
        <v>86</v>
      </c>
      <c r="AU250" s="119" t="s">
        <v>2</v>
      </c>
      <c r="AY250" s="2" t="s">
        <v>84</v>
      </c>
      <c r="BE250" s="120">
        <f>IF(N250="základní",J250,0)</f>
        <v>0</v>
      </c>
      <c r="BF250" s="120">
        <f>IF(N250="snížená",J250,0)</f>
        <v>0</v>
      </c>
      <c r="BG250" s="120">
        <f>IF(N250="zákl. přenesená",J250,0)</f>
        <v>0</v>
      </c>
      <c r="BH250" s="120">
        <f>IF(N250="sníž. přenesená",J250,0)</f>
        <v>0</v>
      </c>
      <c r="BI250" s="120">
        <f>IF(N250="nulová",J250,0)</f>
        <v>0</v>
      </c>
      <c r="BJ250" s="2" t="s">
        <v>82</v>
      </c>
      <c r="BK250" s="120">
        <f>ROUND(I250*H250,2)</f>
        <v>0</v>
      </c>
      <c r="BL250" s="2" t="s">
        <v>91</v>
      </c>
      <c r="BM250" s="119" t="s">
        <v>311</v>
      </c>
    </row>
    <row r="251" spans="1:65" s="140" customFormat="1" x14ac:dyDescent="0.2">
      <c r="B251" s="141"/>
      <c r="D251" s="123" t="s">
        <v>93</v>
      </c>
      <c r="E251" s="142" t="s">
        <v>10</v>
      </c>
      <c r="F251" s="143" t="s">
        <v>301</v>
      </c>
      <c r="H251" s="142" t="s">
        <v>10</v>
      </c>
      <c r="I251" s="144"/>
      <c r="L251" s="141"/>
      <c r="M251" s="145"/>
      <c r="N251" s="146"/>
      <c r="O251" s="146"/>
      <c r="P251" s="146"/>
      <c r="Q251" s="146"/>
      <c r="R251" s="146"/>
      <c r="S251" s="146"/>
      <c r="T251" s="147"/>
      <c r="AT251" s="142" t="s">
        <v>93</v>
      </c>
      <c r="AU251" s="142" t="s">
        <v>2</v>
      </c>
      <c r="AV251" s="140" t="s">
        <v>82</v>
      </c>
      <c r="AW251" s="140" t="s">
        <v>95</v>
      </c>
      <c r="AX251" s="140" t="s">
        <v>83</v>
      </c>
      <c r="AY251" s="142" t="s">
        <v>84</v>
      </c>
    </row>
    <row r="252" spans="1:65" s="140" customFormat="1" x14ac:dyDescent="0.2">
      <c r="B252" s="141"/>
      <c r="D252" s="123" t="s">
        <v>93</v>
      </c>
      <c r="E252" s="142" t="s">
        <v>10</v>
      </c>
      <c r="F252" s="143" t="s">
        <v>302</v>
      </c>
      <c r="H252" s="142" t="s">
        <v>10</v>
      </c>
      <c r="I252" s="144"/>
      <c r="L252" s="141"/>
      <c r="M252" s="145"/>
      <c r="N252" s="146"/>
      <c r="O252" s="146"/>
      <c r="P252" s="146"/>
      <c r="Q252" s="146"/>
      <c r="R252" s="146"/>
      <c r="S252" s="146"/>
      <c r="T252" s="147"/>
      <c r="AT252" s="142" t="s">
        <v>93</v>
      </c>
      <c r="AU252" s="142" t="s">
        <v>2</v>
      </c>
      <c r="AV252" s="140" t="s">
        <v>82</v>
      </c>
      <c r="AW252" s="140" t="s">
        <v>95</v>
      </c>
      <c r="AX252" s="140" t="s">
        <v>83</v>
      </c>
      <c r="AY252" s="142" t="s">
        <v>84</v>
      </c>
    </row>
    <row r="253" spans="1:65" s="121" customFormat="1" x14ac:dyDescent="0.2">
      <c r="B253" s="122"/>
      <c r="D253" s="123" t="s">
        <v>93</v>
      </c>
      <c r="E253" s="124" t="s">
        <v>10</v>
      </c>
      <c r="F253" s="125" t="s">
        <v>312</v>
      </c>
      <c r="H253" s="126">
        <v>92.132000000000005</v>
      </c>
      <c r="I253" s="127"/>
      <c r="L253" s="122"/>
      <c r="M253" s="128"/>
      <c r="N253" s="129"/>
      <c r="O253" s="129"/>
      <c r="P253" s="129"/>
      <c r="Q253" s="129"/>
      <c r="R253" s="129"/>
      <c r="S253" s="129"/>
      <c r="T253" s="130"/>
      <c r="AT253" s="124" t="s">
        <v>93</v>
      </c>
      <c r="AU253" s="124" t="s">
        <v>2</v>
      </c>
      <c r="AV253" s="121" t="s">
        <v>2</v>
      </c>
      <c r="AW253" s="121" t="s">
        <v>95</v>
      </c>
      <c r="AX253" s="121" t="s">
        <v>83</v>
      </c>
      <c r="AY253" s="124" t="s">
        <v>84</v>
      </c>
    </row>
    <row r="254" spans="1:65" s="121" customFormat="1" x14ac:dyDescent="0.2">
      <c r="B254" s="122"/>
      <c r="D254" s="123" t="s">
        <v>93</v>
      </c>
      <c r="E254" s="124" t="s">
        <v>10</v>
      </c>
      <c r="F254" s="125" t="s">
        <v>313</v>
      </c>
      <c r="H254" s="126">
        <v>37.252000000000002</v>
      </c>
      <c r="I254" s="127"/>
      <c r="L254" s="122"/>
      <c r="M254" s="128"/>
      <c r="N254" s="129"/>
      <c r="O254" s="129"/>
      <c r="P254" s="129"/>
      <c r="Q254" s="129"/>
      <c r="R254" s="129"/>
      <c r="S254" s="129"/>
      <c r="T254" s="130"/>
      <c r="AT254" s="124" t="s">
        <v>93</v>
      </c>
      <c r="AU254" s="124" t="s">
        <v>2</v>
      </c>
      <c r="AV254" s="121" t="s">
        <v>2</v>
      </c>
      <c r="AW254" s="121" t="s">
        <v>95</v>
      </c>
      <c r="AX254" s="121" t="s">
        <v>83</v>
      </c>
      <c r="AY254" s="124" t="s">
        <v>84</v>
      </c>
    </row>
    <row r="255" spans="1:65" s="121" customFormat="1" ht="22.5" x14ac:dyDescent="0.2">
      <c r="B255" s="122"/>
      <c r="D255" s="123" t="s">
        <v>93</v>
      </c>
      <c r="E255" s="124" t="s">
        <v>10</v>
      </c>
      <c r="F255" s="125" t="s">
        <v>314</v>
      </c>
      <c r="H255" s="126">
        <v>9.8170000000000002</v>
      </c>
      <c r="I255" s="127"/>
      <c r="L255" s="122"/>
      <c r="M255" s="128"/>
      <c r="N255" s="129"/>
      <c r="O255" s="129"/>
      <c r="P255" s="129"/>
      <c r="Q255" s="129"/>
      <c r="R255" s="129"/>
      <c r="S255" s="129"/>
      <c r="T255" s="130"/>
      <c r="AT255" s="124" t="s">
        <v>93</v>
      </c>
      <c r="AU255" s="124" t="s">
        <v>2</v>
      </c>
      <c r="AV255" s="121" t="s">
        <v>2</v>
      </c>
      <c r="AW255" s="121" t="s">
        <v>95</v>
      </c>
      <c r="AX255" s="121" t="s">
        <v>83</v>
      </c>
      <c r="AY255" s="124" t="s">
        <v>84</v>
      </c>
    </row>
    <row r="256" spans="1:65" s="121" customFormat="1" x14ac:dyDescent="0.2">
      <c r="B256" s="122"/>
      <c r="D256" s="123" t="s">
        <v>93</v>
      </c>
      <c r="E256" s="124" t="s">
        <v>10</v>
      </c>
      <c r="F256" s="125" t="s">
        <v>315</v>
      </c>
      <c r="H256" s="126">
        <v>16.048999999999999</v>
      </c>
      <c r="I256" s="127"/>
      <c r="L256" s="122"/>
      <c r="M256" s="128"/>
      <c r="N256" s="129"/>
      <c r="O256" s="129"/>
      <c r="P256" s="129"/>
      <c r="Q256" s="129"/>
      <c r="R256" s="129"/>
      <c r="S256" s="129"/>
      <c r="T256" s="130"/>
      <c r="AT256" s="124" t="s">
        <v>93</v>
      </c>
      <c r="AU256" s="124" t="s">
        <v>2</v>
      </c>
      <c r="AV256" s="121" t="s">
        <v>2</v>
      </c>
      <c r="AW256" s="121" t="s">
        <v>95</v>
      </c>
      <c r="AX256" s="121" t="s">
        <v>83</v>
      </c>
      <c r="AY256" s="124" t="s">
        <v>84</v>
      </c>
    </row>
    <row r="257" spans="1:65" s="121" customFormat="1" x14ac:dyDescent="0.2">
      <c r="B257" s="122"/>
      <c r="D257" s="123" t="s">
        <v>93</v>
      </c>
      <c r="E257" s="124" t="s">
        <v>10</v>
      </c>
      <c r="F257" s="125" t="s">
        <v>316</v>
      </c>
      <c r="H257" s="126">
        <v>15.2</v>
      </c>
      <c r="I257" s="127"/>
      <c r="L257" s="122"/>
      <c r="M257" s="128"/>
      <c r="N257" s="129"/>
      <c r="O257" s="129"/>
      <c r="P257" s="129"/>
      <c r="Q257" s="129"/>
      <c r="R257" s="129"/>
      <c r="S257" s="129"/>
      <c r="T257" s="130"/>
      <c r="AT257" s="124" t="s">
        <v>93</v>
      </c>
      <c r="AU257" s="124" t="s">
        <v>2</v>
      </c>
      <c r="AV257" s="121" t="s">
        <v>2</v>
      </c>
      <c r="AW257" s="121" t="s">
        <v>95</v>
      </c>
      <c r="AX257" s="121" t="s">
        <v>83</v>
      </c>
      <c r="AY257" s="124" t="s">
        <v>84</v>
      </c>
    </row>
    <row r="258" spans="1:65" s="121" customFormat="1" x14ac:dyDescent="0.2">
      <c r="B258" s="122"/>
      <c r="D258" s="123" t="s">
        <v>93</v>
      </c>
      <c r="E258" s="124" t="s">
        <v>10</v>
      </c>
      <c r="F258" s="125" t="s">
        <v>317</v>
      </c>
      <c r="H258" s="126">
        <v>8.76</v>
      </c>
      <c r="I258" s="127"/>
      <c r="L258" s="122"/>
      <c r="M258" s="128"/>
      <c r="N258" s="129"/>
      <c r="O258" s="129"/>
      <c r="P258" s="129"/>
      <c r="Q258" s="129"/>
      <c r="R258" s="129"/>
      <c r="S258" s="129"/>
      <c r="T258" s="130"/>
      <c r="AT258" s="124" t="s">
        <v>93</v>
      </c>
      <c r="AU258" s="124" t="s">
        <v>2</v>
      </c>
      <c r="AV258" s="121" t="s">
        <v>2</v>
      </c>
      <c r="AW258" s="121" t="s">
        <v>95</v>
      </c>
      <c r="AX258" s="121" t="s">
        <v>83</v>
      </c>
      <c r="AY258" s="124" t="s">
        <v>84</v>
      </c>
    </row>
    <row r="259" spans="1:65" s="131" customFormat="1" x14ac:dyDescent="0.2">
      <c r="B259" s="132"/>
      <c r="D259" s="123" t="s">
        <v>93</v>
      </c>
      <c r="E259" s="133" t="s">
        <v>10</v>
      </c>
      <c r="F259" s="134" t="s">
        <v>97</v>
      </c>
      <c r="H259" s="135">
        <v>179.21</v>
      </c>
      <c r="I259" s="136"/>
      <c r="L259" s="132"/>
      <c r="M259" s="137"/>
      <c r="N259" s="138"/>
      <c r="O259" s="138"/>
      <c r="P259" s="138"/>
      <c r="Q259" s="138"/>
      <c r="R259" s="138"/>
      <c r="S259" s="138"/>
      <c r="T259" s="139"/>
      <c r="AT259" s="133" t="s">
        <v>93</v>
      </c>
      <c r="AU259" s="133" t="s">
        <v>2</v>
      </c>
      <c r="AV259" s="131" t="s">
        <v>91</v>
      </c>
      <c r="AW259" s="131" t="s">
        <v>95</v>
      </c>
      <c r="AX259" s="131" t="s">
        <v>82</v>
      </c>
      <c r="AY259" s="133" t="s">
        <v>84</v>
      </c>
    </row>
    <row r="260" spans="1:65" s="14" customFormat="1" ht="32.450000000000003" customHeight="1" x14ac:dyDescent="0.2">
      <c r="A260" s="10"/>
      <c r="B260" s="106"/>
      <c r="C260" s="107" t="s">
        <v>318</v>
      </c>
      <c r="D260" s="107" t="s">
        <v>86</v>
      </c>
      <c r="E260" s="108" t="s">
        <v>319</v>
      </c>
      <c r="F260" s="109" t="s">
        <v>320</v>
      </c>
      <c r="G260" s="110" t="s">
        <v>150</v>
      </c>
      <c r="H260" s="111">
        <v>179.21</v>
      </c>
      <c r="I260" s="112"/>
      <c r="J260" s="113">
        <f>ROUND(I260*H260,2)</f>
        <v>0</v>
      </c>
      <c r="K260" s="109" t="s">
        <v>90</v>
      </c>
      <c r="L260" s="11"/>
      <c r="M260" s="114" t="s">
        <v>10</v>
      </c>
      <c r="N260" s="115" t="s">
        <v>27</v>
      </c>
      <c r="O260" s="116"/>
      <c r="P260" s="117">
        <f>O260*H260</f>
        <v>0</v>
      </c>
      <c r="Q260" s="117">
        <v>0</v>
      </c>
      <c r="R260" s="117">
        <f>Q260*H260</f>
        <v>0</v>
      </c>
      <c r="S260" s="117">
        <v>0</v>
      </c>
      <c r="T260" s="118">
        <f>S260*H260</f>
        <v>0</v>
      </c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R260" s="119" t="s">
        <v>91</v>
      </c>
      <c r="AT260" s="119" t="s">
        <v>86</v>
      </c>
      <c r="AU260" s="119" t="s">
        <v>2</v>
      </c>
      <c r="AY260" s="2" t="s">
        <v>84</v>
      </c>
      <c r="BE260" s="120">
        <f>IF(N260="základní",J260,0)</f>
        <v>0</v>
      </c>
      <c r="BF260" s="120">
        <f>IF(N260="snížená",J260,0)</f>
        <v>0</v>
      </c>
      <c r="BG260" s="120">
        <f>IF(N260="zákl. přenesená",J260,0)</f>
        <v>0</v>
      </c>
      <c r="BH260" s="120">
        <f>IF(N260="sníž. přenesená",J260,0)</f>
        <v>0</v>
      </c>
      <c r="BI260" s="120">
        <f>IF(N260="nulová",J260,0)</f>
        <v>0</v>
      </c>
      <c r="BJ260" s="2" t="s">
        <v>82</v>
      </c>
      <c r="BK260" s="120">
        <f>ROUND(I260*H260,2)</f>
        <v>0</v>
      </c>
      <c r="BL260" s="2" t="s">
        <v>91</v>
      </c>
      <c r="BM260" s="119" t="s">
        <v>321</v>
      </c>
    </row>
    <row r="261" spans="1:65" s="14" customFormat="1" ht="32.450000000000003" customHeight="1" x14ac:dyDescent="0.2">
      <c r="A261" s="10"/>
      <c r="B261" s="106"/>
      <c r="C261" s="107" t="s">
        <v>322</v>
      </c>
      <c r="D261" s="107" t="s">
        <v>86</v>
      </c>
      <c r="E261" s="108" t="s">
        <v>323</v>
      </c>
      <c r="F261" s="109" t="s">
        <v>324</v>
      </c>
      <c r="G261" s="110" t="s">
        <v>150</v>
      </c>
      <c r="H261" s="111">
        <v>129.38399999999999</v>
      </c>
      <c r="I261" s="112"/>
      <c r="J261" s="113">
        <f>ROUND(I261*H261,2)</f>
        <v>0</v>
      </c>
      <c r="K261" s="109" t="s">
        <v>90</v>
      </c>
      <c r="L261" s="11"/>
      <c r="M261" s="114" t="s">
        <v>10</v>
      </c>
      <c r="N261" s="115" t="s">
        <v>27</v>
      </c>
      <c r="O261" s="116"/>
      <c r="P261" s="117">
        <f>O261*H261</f>
        <v>0</v>
      </c>
      <c r="Q261" s="117">
        <v>8.8000000000000003E-4</v>
      </c>
      <c r="R261" s="117">
        <f>Q261*H261</f>
        <v>0.11385791999999999</v>
      </c>
      <c r="S261" s="117">
        <v>0</v>
      </c>
      <c r="T261" s="118">
        <f>S261*H261</f>
        <v>0</v>
      </c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R261" s="119" t="s">
        <v>91</v>
      </c>
      <c r="AT261" s="119" t="s">
        <v>86</v>
      </c>
      <c r="AU261" s="119" t="s">
        <v>2</v>
      </c>
      <c r="AY261" s="2" t="s">
        <v>84</v>
      </c>
      <c r="BE261" s="120">
        <f>IF(N261="základní",J261,0)</f>
        <v>0</v>
      </c>
      <c r="BF261" s="120">
        <f>IF(N261="snížená",J261,0)</f>
        <v>0</v>
      </c>
      <c r="BG261" s="120">
        <f>IF(N261="zákl. přenesená",J261,0)</f>
        <v>0</v>
      </c>
      <c r="BH261" s="120">
        <f>IF(N261="sníž. přenesená",J261,0)</f>
        <v>0</v>
      </c>
      <c r="BI261" s="120">
        <f>IF(N261="nulová",J261,0)</f>
        <v>0</v>
      </c>
      <c r="BJ261" s="2" t="s">
        <v>82</v>
      </c>
      <c r="BK261" s="120">
        <f>ROUND(I261*H261,2)</f>
        <v>0</v>
      </c>
      <c r="BL261" s="2" t="s">
        <v>91</v>
      </c>
      <c r="BM261" s="119" t="s">
        <v>325</v>
      </c>
    </row>
    <row r="262" spans="1:65" s="140" customFormat="1" x14ac:dyDescent="0.2">
      <c r="B262" s="141"/>
      <c r="D262" s="123" t="s">
        <v>93</v>
      </c>
      <c r="E262" s="142" t="s">
        <v>10</v>
      </c>
      <c r="F262" s="143" t="s">
        <v>301</v>
      </c>
      <c r="H262" s="142" t="s">
        <v>10</v>
      </c>
      <c r="I262" s="144"/>
      <c r="L262" s="141"/>
      <c r="M262" s="145"/>
      <c r="N262" s="146"/>
      <c r="O262" s="146"/>
      <c r="P262" s="146"/>
      <c r="Q262" s="146"/>
      <c r="R262" s="146"/>
      <c r="S262" s="146"/>
      <c r="T262" s="147"/>
      <c r="AT262" s="142" t="s">
        <v>93</v>
      </c>
      <c r="AU262" s="142" t="s">
        <v>2</v>
      </c>
      <c r="AV262" s="140" t="s">
        <v>82</v>
      </c>
      <c r="AW262" s="140" t="s">
        <v>95</v>
      </c>
      <c r="AX262" s="140" t="s">
        <v>83</v>
      </c>
      <c r="AY262" s="142" t="s">
        <v>84</v>
      </c>
    </row>
    <row r="263" spans="1:65" s="140" customFormat="1" x14ac:dyDescent="0.2">
      <c r="B263" s="141"/>
      <c r="D263" s="123" t="s">
        <v>93</v>
      </c>
      <c r="E263" s="142" t="s">
        <v>10</v>
      </c>
      <c r="F263" s="143" t="s">
        <v>302</v>
      </c>
      <c r="H263" s="142" t="s">
        <v>10</v>
      </c>
      <c r="I263" s="144"/>
      <c r="L263" s="141"/>
      <c r="M263" s="145"/>
      <c r="N263" s="146"/>
      <c r="O263" s="146"/>
      <c r="P263" s="146"/>
      <c r="Q263" s="146"/>
      <c r="R263" s="146"/>
      <c r="S263" s="146"/>
      <c r="T263" s="147"/>
      <c r="AT263" s="142" t="s">
        <v>93</v>
      </c>
      <c r="AU263" s="142" t="s">
        <v>2</v>
      </c>
      <c r="AV263" s="140" t="s">
        <v>82</v>
      </c>
      <c r="AW263" s="140" t="s">
        <v>95</v>
      </c>
      <c r="AX263" s="140" t="s">
        <v>83</v>
      </c>
      <c r="AY263" s="142" t="s">
        <v>84</v>
      </c>
    </row>
    <row r="264" spans="1:65" s="121" customFormat="1" x14ac:dyDescent="0.2">
      <c r="B264" s="122"/>
      <c r="D264" s="123" t="s">
        <v>93</v>
      </c>
      <c r="E264" s="124" t="s">
        <v>10</v>
      </c>
      <c r="F264" s="125" t="s">
        <v>312</v>
      </c>
      <c r="H264" s="126">
        <v>92.132000000000005</v>
      </c>
      <c r="I264" s="127"/>
      <c r="L264" s="122"/>
      <c r="M264" s="128"/>
      <c r="N264" s="129"/>
      <c r="O264" s="129"/>
      <c r="P264" s="129"/>
      <c r="Q264" s="129"/>
      <c r="R264" s="129"/>
      <c r="S264" s="129"/>
      <c r="T264" s="130"/>
      <c r="AT264" s="124" t="s">
        <v>93</v>
      </c>
      <c r="AU264" s="124" t="s">
        <v>2</v>
      </c>
      <c r="AV264" s="121" t="s">
        <v>2</v>
      </c>
      <c r="AW264" s="121" t="s">
        <v>95</v>
      </c>
      <c r="AX264" s="121" t="s">
        <v>83</v>
      </c>
      <c r="AY264" s="124" t="s">
        <v>84</v>
      </c>
    </row>
    <row r="265" spans="1:65" s="121" customFormat="1" x14ac:dyDescent="0.2">
      <c r="B265" s="122"/>
      <c r="D265" s="123" t="s">
        <v>93</v>
      </c>
      <c r="E265" s="124" t="s">
        <v>10</v>
      </c>
      <c r="F265" s="125" t="s">
        <v>313</v>
      </c>
      <c r="H265" s="126">
        <v>37.252000000000002</v>
      </c>
      <c r="I265" s="127"/>
      <c r="L265" s="122"/>
      <c r="M265" s="128"/>
      <c r="N265" s="129"/>
      <c r="O265" s="129"/>
      <c r="P265" s="129"/>
      <c r="Q265" s="129"/>
      <c r="R265" s="129"/>
      <c r="S265" s="129"/>
      <c r="T265" s="130"/>
      <c r="AT265" s="124" t="s">
        <v>93</v>
      </c>
      <c r="AU265" s="124" t="s">
        <v>2</v>
      </c>
      <c r="AV265" s="121" t="s">
        <v>2</v>
      </c>
      <c r="AW265" s="121" t="s">
        <v>95</v>
      </c>
      <c r="AX265" s="121" t="s">
        <v>83</v>
      </c>
      <c r="AY265" s="124" t="s">
        <v>84</v>
      </c>
    </row>
    <row r="266" spans="1:65" s="131" customFormat="1" x14ac:dyDescent="0.2">
      <c r="B266" s="132"/>
      <c r="D266" s="123" t="s">
        <v>93</v>
      </c>
      <c r="E266" s="133" t="s">
        <v>10</v>
      </c>
      <c r="F266" s="134" t="s">
        <v>97</v>
      </c>
      <c r="H266" s="135">
        <v>129.38400000000001</v>
      </c>
      <c r="I266" s="136"/>
      <c r="L266" s="132"/>
      <c r="M266" s="137"/>
      <c r="N266" s="138"/>
      <c r="O266" s="138"/>
      <c r="P266" s="138"/>
      <c r="Q266" s="138"/>
      <c r="R266" s="138"/>
      <c r="S266" s="138"/>
      <c r="T266" s="139"/>
      <c r="AT266" s="133" t="s">
        <v>93</v>
      </c>
      <c r="AU266" s="133" t="s">
        <v>2</v>
      </c>
      <c r="AV266" s="131" t="s">
        <v>91</v>
      </c>
      <c r="AW266" s="131" t="s">
        <v>95</v>
      </c>
      <c r="AX266" s="131" t="s">
        <v>82</v>
      </c>
      <c r="AY266" s="133" t="s">
        <v>84</v>
      </c>
    </row>
    <row r="267" spans="1:65" s="14" customFormat="1" ht="32.450000000000003" customHeight="1" x14ac:dyDescent="0.2">
      <c r="A267" s="10"/>
      <c r="B267" s="106"/>
      <c r="C267" s="107" t="s">
        <v>326</v>
      </c>
      <c r="D267" s="107" t="s">
        <v>86</v>
      </c>
      <c r="E267" s="108" t="s">
        <v>327</v>
      </c>
      <c r="F267" s="109" t="s">
        <v>328</v>
      </c>
      <c r="G267" s="110" t="s">
        <v>150</v>
      </c>
      <c r="H267" s="111">
        <v>129.38399999999999</v>
      </c>
      <c r="I267" s="112"/>
      <c r="J267" s="113">
        <f>ROUND(I267*H267,2)</f>
        <v>0</v>
      </c>
      <c r="K267" s="109" t="s">
        <v>90</v>
      </c>
      <c r="L267" s="11"/>
      <c r="M267" s="114" t="s">
        <v>10</v>
      </c>
      <c r="N267" s="115" t="s">
        <v>27</v>
      </c>
      <c r="O267" s="116"/>
      <c r="P267" s="117">
        <f>O267*H267</f>
        <v>0</v>
      </c>
      <c r="Q267" s="117">
        <v>0</v>
      </c>
      <c r="R267" s="117">
        <f>Q267*H267</f>
        <v>0</v>
      </c>
      <c r="S267" s="117">
        <v>0</v>
      </c>
      <c r="T267" s="118">
        <f>S267*H267</f>
        <v>0</v>
      </c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R267" s="119" t="s">
        <v>91</v>
      </c>
      <c r="AT267" s="119" t="s">
        <v>86</v>
      </c>
      <c r="AU267" s="119" t="s">
        <v>2</v>
      </c>
      <c r="AY267" s="2" t="s">
        <v>84</v>
      </c>
      <c r="BE267" s="120">
        <f>IF(N267="základní",J267,0)</f>
        <v>0</v>
      </c>
      <c r="BF267" s="120">
        <f>IF(N267="snížená",J267,0)</f>
        <v>0</v>
      </c>
      <c r="BG267" s="120">
        <f>IF(N267="zákl. přenesená",J267,0)</f>
        <v>0</v>
      </c>
      <c r="BH267" s="120">
        <f>IF(N267="sníž. přenesená",J267,0)</f>
        <v>0</v>
      </c>
      <c r="BI267" s="120">
        <f>IF(N267="nulová",J267,0)</f>
        <v>0</v>
      </c>
      <c r="BJ267" s="2" t="s">
        <v>82</v>
      </c>
      <c r="BK267" s="120">
        <f>ROUND(I267*H267,2)</f>
        <v>0</v>
      </c>
      <c r="BL267" s="2" t="s">
        <v>91</v>
      </c>
      <c r="BM267" s="119" t="s">
        <v>329</v>
      </c>
    </row>
    <row r="268" spans="1:65" s="14" customFormat="1" ht="86.45" customHeight="1" x14ac:dyDescent="0.2">
      <c r="A268" s="10"/>
      <c r="B268" s="106"/>
      <c r="C268" s="107" t="s">
        <v>330</v>
      </c>
      <c r="D268" s="107" t="s">
        <v>86</v>
      </c>
      <c r="E268" s="108" t="s">
        <v>331</v>
      </c>
      <c r="F268" s="109" t="s">
        <v>332</v>
      </c>
      <c r="G268" s="110" t="s">
        <v>124</v>
      </c>
      <c r="H268" s="111">
        <v>2.2970000000000002</v>
      </c>
      <c r="I268" s="112"/>
      <c r="J268" s="113">
        <f>ROUND(I268*H268,2)</f>
        <v>0</v>
      </c>
      <c r="K268" s="109" t="s">
        <v>90</v>
      </c>
      <c r="L268" s="11"/>
      <c r="M268" s="114" t="s">
        <v>10</v>
      </c>
      <c r="N268" s="115" t="s">
        <v>27</v>
      </c>
      <c r="O268" s="116"/>
      <c r="P268" s="117">
        <f>O268*H268</f>
        <v>0</v>
      </c>
      <c r="Q268" s="117">
        <v>1.0551600000000001</v>
      </c>
      <c r="R268" s="117">
        <f>Q268*H268</f>
        <v>2.4237025200000004</v>
      </c>
      <c r="S268" s="117">
        <v>0</v>
      </c>
      <c r="T268" s="118">
        <f>S268*H268</f>
        <v>0</v>
      </c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R268" s="119" t="s">
        <v>91</v>
      </c>
      <c r="AT268" s="119" t="s">
        <v>86</v>
      </c>
      <c r="AU268" s="119" t="s">
        <v>2</v>
      </c>
      <c r="AY268" s="2" t="s">
        <v>84</v>
      </c>
      <c r="BE268" s="120">
        <f>IF(N268="základní",J268,0)</f>
        <v>0</v>
      </c>
      <c r="BF268" s="120">
        <f>IF(N268="snížená",J268,0)</f>
        <v>0</v>
      </c>
      <c r="BG268" s="120">
        <f>IF(N268="zákl. přenesená",J268,0)</f>
        <v>0</v>
      </c>
      <c r="BH268" s="120">
        <f>IF(N268="sníž. přenesená",J268,0)</f>
        <v>0</v>
      </c>
      <c r="BI268" s="120">
        <f>IF(N268="nulová",J268,0)</f>
        <v>0</v>
      </c>
      <c r="BJ268" s="2" t="s">
        <v>82</v>
      </c>
      <c r="BK268" s="120">
        <f>ROUND(I268*H268,2)</f>
        <v>0</v>
      </c>
      <c r="BL268" s="2" t="s">
        <v>91</v>
      </c>
      <c r="BM268" s="119" t="s">
        <v>333</v>
      </c>
    </row>
    <row r="269" spans="1:65" s="121" customFormat="1" x14ac:dyDescent="0.2">
      <c r="B269" s="122"/>
      <c r="D269" s="123" t="s">
        <v>93</v>
      </c>
      <c r="E269" s="124" t="s">
        <v>10</v>
      </c>
      <c r="F269" s="125" t="s">
        <v>334</v>
      </c>
      <c r="H269" s="126">
        <v>2.2970000000000002</v>
      </c>
      <c r="I269" s="127"/>
      <c r="L269" s="122"/>
      <c r="M269" s="128"/>
      <c r="N269" s="129"/>
      <c r="O269" s="129"/>
      <c r="P269" s="129"/>
      <c r="Q269" s="129"/>
      <c r="R269" s="129"/>
      <c r="S269" s="129"/>
      <c r="T269" s="130"/>
      <c r="AT269" s="124" t="s">
        <v>93</v>
      </c>
      <c r="AU269" s="124" t="s">
        <v>2</v>
      </c>
      <c r="AV269" s="121" t="s">
        <v>2</v>
      </c>
      <c r="AW269" s="121" t="s">
        <v>95</v>
      </c>
      <c r="AX269" s="121" t="s">
        <v>82</v>
      </c>
      <c r="AY269" s="124" t="s">
        <v>84</v>
      </c>
    </row>
    <row r="270" spans="1:65" s="92" customFormat="1" ht="22.9" customHeight="1" x14ac:dyDescent="0.2">
      <c r="B270" s="93"/>
      <c r="D270" s="94" t="s">
        <v>80</v>
      </c>
      <c r="E270" s="104" t="s">
        <v>117</v>
      </c>
      <c r="F270" s="104" t="s">
        <v>335</v>
      </c>
      <c r="I270" s="96"/>
      <c r="J270" s="105">
        <f>BK270</f>
        <v>0</v>
      </c>
      <c r="L270" s="93"/>
      <c r="M270" s="98"/>
      <c r="N270" s="99"/>
      <c r="O270" s="99"/>
      <c r="P270" s="100">
        <f>SUM(P271:P347)</f>
        <v>0</v>
      </c>
      <c r="Q270" s="99"/>
      <c r="R270" s="100">
        <f>SUM(R271:R347)</f>
        <v>16.450434660000003</v>
      </c>
      <c r="S270" s="99"/>
      <c r="T270" s="101">
        <f>SUM(T271:T347)</f>
        <v>0</v>
      </c>
      <c r="AR270" s="94" t="s">
        <v>82</v>
      </c>
      <c r="AT270" s="102" t="s">
        <v>80</v>
      </c>
      <c r="AU270" s="102" t="s">
        <v>82</v>
      </c>
      <c r="AY270" s="94" t="s">
        <v>84</v>
      </c>
      <c r="BK270" s="103">
        <f>SUM(BK271:BK347)</f>
        <v>0</v>
      </c>
    </row>
    <row r="271" spans="1:65" s="14" customFormat="1" ht="32.450000000000003" customHeight="1" x14ac:dyDescent="0.2">
      <c r="A271" s="10"/>
      <c r="B271" s="106"/>
      <c r="C271" s="107" t="s">
        <v>336</v>
      </c>
      <c r="D271" s="107" t="s">
        <v>86</v>
      </c>
      <c r="E271" s="108" t="s">
        <v>337</v>
      </c>
      <c r="F271" s="109" t="s">
        <v>338</v>
      </c>
      <c r="G271" s="110" t="s">
        <v>150</v>
      </c>
      <c r="H271" s="111">
        <v>197.626</v>
      </c>
      <c r="I271" s="112"/>
      <c r="J271" s="113">
        <f>ROUND(I271*H271,2)</f>
        <v>0</v>
      </c>
      <c r="K271" s="109" t="s">
        <v>90</v>
      </c>
      <c r="L271" s="11"/>
      <c r="M271" s="114" t="s">
        <v>10</v>
      </c>
      <c r="N271" s="115" t="s">
        <v>27</v>
      </c>
      <c r="O271" s="116"/>
      <c r="P271" s="117">
        <f>O271*H271</f>
        <v>0</v>
      </c>
      <c r="Q271" s="117">
        <v>7.3499999999999998E-3</v>
      </c>
      <c r="R271" s="117">
        <f>Q271*H271</f>
        <v>1.4525511</v>
      </c>
      <c r="S271" s="117">
        <v>0</v>
      </c>
      <c r="T271" s="118">
        <f>S271*H271</f>
        <v>0</v>
      </c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R271" s="119" t="s">
        <v>91</v>
      </c>
      <c r="AT271" s="119" t="s">
        <v>86</v>
      </c>
      <c r="AU271" s="119" t="s">
        <v>2</v>
      </c>
      <c r="AY271" s="2" t="s">
        <v>84</v>
      </c>
      <c r="BE271" s="120">
        <f>IF(N271="základní",J271,0)</f>
        <v>0</v>
      </c>
      <c r="BF271" s="120">
        <f>IF(N271="snížená",J271,0)</f>
        <v>0</v>
      </c>
      <c r="BG271" s="120">
        <f>IF(N271="zákl. přenesená",J271,0)</f>
        <v>0</v>
      </c>
      <c r="BH271" s="120">
        <f>IF(N271="sníž. přenesená",J271,0)</f>
        <v>0</v>
      </c>
      <c r="BI271" s="120">
        <f>IF(N271="nulová",J271,0)</f>
        <v>0</v>
      </c>
      <c r="BJ271" s="2" t="s">
        <v>82</v>
      </c>
      <c r="BK271" s="120">
        <f>ROUND(I271*H271,2)</f>
        <v>0</v>
      </c>
      <c r="BL271" s="2" t="s">
        <v>91</v>
      </c>
      <c r="BM271" s="119" t="s">
        <v>339</v>
      </c>
    </row>
    <row r="272" spans="1:65" s="140" customFormat="1" x14ac:dyDescent="0.2">
      <c r="B272" s="141"/>
      <c r="D272" s="123" t="s">
        <v>93</v>
      </c>
      <c r="E272" s="142" t="s">
        <v>10</v>
      </c>
      <c r="F272" s="143" t="s">
        <v>340</v>
      </c>
      <c r="H272" s="142" t="s">
        <v>10</v>
      </c>
      <c r="I272" s="144"/>
      <c r="L272" s="141"/>
      <c r="M272" s="145"/>
      <c r="N272" s="146"/>
      <c r="O272" s="146"/>
      <c r="P272" s="146"/>
      <c r="Q272" s="146"/>
      <c r="R272" s="146"/>
      <c r="S272" s="146"/>
      <c r="T272" s="147"/>
      <c r="AT272" s="142" t="s">
        <v>93</v>
      </c>
      <c r="AU272" s="142" t="s">
        <v>2</v>
      </c>
      <c r="AV272" s="140" t="s">
        <v>82</v>
      </c>
      <c r="AW272" s="140" t="s">
        <v>95</v>
      </c>
      <c r="AX272" s="140" t="s">
        <v>83</v>
      </c>
      <c r="AY272" s="142" t="s">
        <v>84</v>
      </c>
    </row>
    <row r="273" spans="1:65" s="121" customFormat="1" x14ac:dyDescent="0.2">
      <c r="B273" s="122"/>
      <c r="D273" s="123" t="s">
        <v>93</v>
      </c>
      <c r="E273" s="124" t="s">
        <v>10</v>
      </c>
      <c r="F273" s="125" t="s">
        <v>341</v>
      </c>
      <c r="H273" s="126">
        <v>179.02500000000001</v>
      </c>
      <c r="I273" s="127"/>
      <c r="L273" s="122"/>
      <c r="M273" s="128"/>
      <c r="N273" s="129"/>
      <c r="O273" s="129"/>
      <c r="P273" s="129"/>
      <c r="Q273" s="129"/>
      <c r="R273" s="129"/>
      <c r="S273" s="129"/>
      <c r="T273" s="130"/>
      <c r="AT273" s="124" t="s">
        <v>93</v>
      </c>
      <c r="AU273" s="124" t="s">
        <v>2</v>
      </c>
      <c r="AV273" s="121" t="s">
        <v>2</v>
      </c>
      <c r="AW273" s="121" t="s">
        <v>95</v>
      </c>
      <c r="AX273" s="121" t="s">
        <v>83</v>
      </c>
      <c r="AY273" s="124" t="s">
        <v>84</v>
      </c>
    </row>
    <row r="274" spans="1:65" s="121" customFormat="1" ht="22.5" x14ac:dyDescent="0.2">
      <c r="B274" s="122"/>
      <c r="D274" s="123" t="s">
        <v>93</v>
      </c>
      <c r="E274" s="124" t="s">
        <v>10</v>
      </c>
      <c r="F274" s="125" t="s">
        <v>342</v>
      </c>
      <c r="H274" s="126">
        <v>10.291</v>
      </c>
      <c r="I274" s="127"/>
      <c r="L274" s="122"/>
      <c r="M274" s="128"/>
      <c r="N274" s="129"/>
      <c r="O274" s="129"/>
      <c r="P274" s="129"/>
      <c r="Q274" s="129"/>
      <c r="R274" s="129"/>
      <c r="S274" s="129"/>
      <c r="T274" s="130"/>
      <c r="AT274" s="124" t="s">
        <v>93</v>
      </c>
      <c r="AU274" s="124" t="s">
        <v>2</v>
      </c>
      <c r="AV274" s="121" t="s">
        <v>2</v>
      </c>
      <c r="AW274" s="121" t="s">
        <v>95</v>
      </c>
      <c r="AX274" s="121" t="s">
        <v>83</v>
      </c>
      <c r="AY274" s="124" t="s">
        <v>84</v>
      </c>
    </row>
    <row r="275" spans="1:65" s="140" customFormat="1" x14ac:dyDescent="0.2">
      <c r="B275" s="141"/>
      <c r="D275" s="123" t="s">
        <v>93</v>
      </c>
      <c r="E275" s="142" t="s">
        <v>10</v>
      </c>
      <c r="F275" s="143" t="s">
        <v>343</v>
      </c>
      <c r="H275" s="142" t="s">
        <v>10</v>
      </c>
      <c r="I275" s="144"/>
      <c r="L275" s="141"/>
      <c r="M275" s="145"/>
      <c r="N275" s="146"/>
      <c r="O275" s="146"/>
      <c r="P275" s="146"/>
      <c r="Q275" s="146"/>
      <c r="R275" s="146"/>
      <c r="S275" s="146"/>
      <c r="T275" s="147"/>
      <c r="AT275" s="142" t="s">
        <v>93</v>
      </c>
      <c r="AU275" s="142" t="s">
        <v>2</v>
      </c>
      <c r="AV275" s="140" t="s">
        <v>82</v>
      </c>
      <c r="AW275" s="140" t="s">
        <v>95</v>
      </c>
      <c r="AX275" s="140" t="s">
        <v>83</v>
      </c>
      <c r="AY275" s="142" t="s">
        <v>84</v>
      </c>
    </row>
    <row r="276" spans="1:65" s="121" customFormat="1" x14ac:dyDescent="0.2">
      <c r="B276" s="122"/>
      <c r="D276" s="123" t="s">
        <v>93</v>
      </c>
      <c r="E276" s="124" t="s">
        <v>10</v>
      </c>
      <c r="F276" s="125" t="s">
        <v>344</v>
      </c>
      <c r="H276" s="126">
        <v>8.31</v>
      </c>
      <c r="I276" s="127"/>
      <c r="L276" s="122"/>
      <c r="M276" s="128"/>
      <c r="N276" s="129"/>
      <c r="O276" s="129"/>
      <c r="P276" s="129"/>
      <c r="Q276" s="129"/>
      <c r="R276" s="129"/>
      <c r="S276" s="129"/>
      <c r="T276" s="130"/>
      <c r="AT276" s="124" t="s">
        <v>93</v>
      </c>
      <c r="AU276" s="124" t="s">
        <v>2</v>
      </c>
      <c r="AV276" s="121" t="s">
        <v>2</v>
      </c>
      <c r="AW276" s="121" t="s">
        <v>95</v>
      </c>
      <c r="AX276" s="121" t="s">
        <v>83</v>
      </c>
      <c r="AY276" s="124" t="s">
        <v>84</v>
      </c>
    </row>
    <row r="277" spans="1:65" s="131" customFormat="1" x14ac:dyDescent="0.2">
      <c r="B277" s="132"/>
      <c r="D277" s="123" t="s">
        <v>93</v>
      </c>
      <c r="E277" s="133" t="s">
        <v>10</v>
      </c>
      <c r="F277" s="134" t="s">
        <v>97</v>
      </c>
      <c r="H277" s="135">
        <v>197.626</v>
      </c>
      <c r="I277" s="136"/>
      <c r="L277" s="132"/>
      <c r="M277" s="137"/>
      <c r="N277" s="138"/>
      <c r="O277" s="138"/>
      <c r="P277" s="138"/>
      <c r="Q277" s="138"/>
      <c r="R277" s="138"/>
      <c r="S277" s="138"/>
      <c r="T277" s="139"/>
      <c r="AT277" s="133" t="s">
        <v>93</v>
      </c>
      <c r="AU277" s="133" t="s">
        <v>2</v>
      </c>
      <c r="AV277" s="131" t="s">
        <v>91</v>
      </c>
      <c r="AW277" s="131" t="s">
        <v>95</v>
      </c>
      <c r="AX277" s="131" t="s">
        <v>82</v>
      </c>
      <c r="AY277" s="133" t="s">
        <v>84</v>
      </c>
    </row>
    <row r="278" spans="1:65" s="14" customFormat="1" ht="43.15" customHeight="1" x14ac:dyDescent="0.2">
      <c r="A278" s="10"/>
      <c r="B278" s="106"/>
      <c r="C278" s="107" t="s">
        <v>345</v>
      </c>
      <c r="D278" s="107" t="s">
        <v>86</v>
      </c>
      <c r="E278" s="108" t="s">
        <v>346</v>
      </c>
      <c r="F278" s="109" t="s">
        <v>347</v>
      </c>
      <c r="G278" s="110" t="s">
        <v>150</v>
      </c>
      <c r="H278" s="111">
        <v>197.626</v>
      </c>
      <c r="I278" s="112"/>
      <c r="J278" s="113">
        <f>ROUND(I278*H278,2)</f>
        <v>0</v>
      </c>
      <c r="K278" s="109" t="s">
        <v>90</v>
      </c>
      <c r="L278" s="11"/>
      <c r="M278" s="114" t="s">
        <v>10</v>
      </c>
      <c r="N278" s="115" t="s">
        <v>27</v>
      </c>
      <c r="O278" s="116"/>
      <c r="P278" s="117">
        <f>O278*H278</f>
        <v>0</v>
      </c>
      <c r="Q278" s="117">
        <v>1.8380000000000001E-2</v>
      </c>
      <c r="R278" s="117">
        <f>Q278*H278</f>
        <v>3.63236588</v>
      </c>
      <c r="S278" s="117">
        <v>0</v>
      </c>
      <c r="T278" s="118">
        <f>S278*H278</f>
        <v>0</v>
      </c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R278" s="119" t="s">
        <v>91</v>
      </c>
      <c r="AT278" s="119" t="s">
        <v>86</v>
      </c>
      <c r="AU278" s="119" t="s">
        <v>2</v>
      </c>
      <c r="AY278" s="2" t="s">
        <v>84</v>
      </c>
      <c r="BE278" s="120">
        <f>IF(N278="základní",J278,0)</f>
        <v>0</v>
      </c>
      <c r="BF278" s="120">
        <f>IF(N278="snížená",J278,0)</f>
        <v>0</v>
      </c>
      <c r="BG278" s="120">
        <f>IF(N278="zákl. přenesená",J278,0)</f>
        <v>0</v>
      </c>
      <c r="BH278" s="120">
        <f>IF(N278="sníž. přenesená",J278,0)</f>
        <v>0</v>
      </c>
      <c r="BI278" s="120">
        <f>IF(N278="nulová",J278,0)</f>
        <v>0</v>
      </c>
      <c r="BJ278" s="2" t="s">
        <v>82</v>
      </c>
      <c r="BK278" s="120">
        <f>ROUND(I278*H278,2)</f>
        <v>0</v>
      </c>
      <c r="BL278" s="2" t="s">
        <v>91</v>
      </c>
      <c r="BM278" s="119" t="s">
        <v>348</v>
      </c>
    </row>
    <row r="279" spans="1:65" s="140" customFormat="1" x14ac:dyDescent="0.2">
      <c r="B279" s="141"/>
      <c r="D279" s="123" t="s">
        <v>93</v>
      </c>
      <c r="E279" s="142" t="s">
        <v>10</v>
      </c>
      <c r="F279" s="143" t="s">
        <v>340</v>
      </c>
      <c r="H279" s="142" t="s">
        <v>10</v>
      </c>
      <c r="I279" s="144"/>
      <c r="L279" s="141"/>
      <c r="M279" s="145"/>
      <c r="N279" s="146"/>
      <c r="O279" s="146"/>
      <c r="P279" s="146"/>
      <c r="Q279" s="146"/>
      <c r="R279" s="146"/>
      <c r="S279" s="146"/>
      <c r="T279" s="147"/>
      <c r="AT279" s="142" t="s">
        <v>93</v>
      </c>
      <c r="AU279" s="142" t="s">
        <v>2</v>
      </c>
      <c r="AV279" s="140" t="s">
        <v>82</v>
      </c>
      <c r="AW279" s="140" t="s">
        <v>95</v>
      </c>
      <c r="AX279" s="140" t="s">
        <v>83</v>
      </c>
      <c r="AY279" s="142" t="s">
        <v>84</v>
      </c>
    </row>
    <row r="280" spans="1:65" s="121" customFormat="1" x14ac:dyDescent="0.2">
      <c r="B280" s="122"/>
      <c r="D280" s="123" t="s">
        <v>93</v>
      </c>
      <c r="E280" s="124" t="s">
        <v>10</v>
      </c>
      <c r="F280" s="125" t="s">
        <v>341</v>
      </c>
      <c r="H280" s="126">
        <v>179.02500000000001</v>
      </c>
      <c r="I280" s="127"/>
      <c r="L280" s="122"/>
      <c r="M280" s="128"/>
      <c r="N280" s="129"/>
      <c r="O280" s="129"/>
      <c r="P280" s="129"/>
      <c r="Q280" s="129"/>
      <c r="R280" s="129"/>
      <c r="S280" s="129"/>
      <c r="T280" s="130"/>
      <c r="AT280" s="124" t="s">
        <v>93</v>
      </c>
      <c r="AU280" s="124" t="s">
        <v>2</v>
      </c>
      <c r="AV280" s="121" t="s">
        <v>2</v>
      </c>
      <c r="AW280" s="121" t="s">
        <v>95</v>
      </c>
      <c r="AX280" s="121" t="s">
        <v>83</v>
      </c>
      <c r="AY280" s="124" t="s">
        <v>84</v>
      </c>
    </row>
    <row r="281" spans="1:65" s="121" customFormat="1" ht="22.5" x14ac:dyDescent="0.2">
      <c r="B281" s="122"/>
      <c r="D281" s="123" t="s">
        <v>93</v>
      </c>
      <c r="E281" s="124" t="s">
        <v>10</v>
      </c>
      <c r="F281" s="125" t="s">
        <v>342</v>
      </c>
      <c r="H281" s="126">
        <v>10.291</v>
      </c>
      <c r="I281" s="127"/>
      <c r="L281" s="122"/>
      <c r="M281" s="128"/>
      <c r="N281" s="129"/>
      <c r="O281" s="129"/>
      <c r="P281" s="129"/>
      <c r="Q281" s="129"/>
      <c r="R281" s="129"/>
      <c r="S281" s="129"/>
      <c r="T281" s="130"/>
      <c r="AT281" s="124" t="s">
        <v>93</v>
      </c>
      <c r="AU281" s="124" t="s">
        <v>2</v>
      </c>
      <c r="AV281" s="121" t="s">
        <v>2</v>
      </c>
      <c r="AW281" s="121" t="s">
        <v>95</v>
      </c>
      <c r="AX281" s="121" t="s">
        <v>83</v>
      </c>
      <c r="AY281" s="124" t="s">
        <v>84</v>
      </c>
    </row>
    <row r="282" spans="1:65" s="140" customFormat="1" x14ac:dyDescent="0.2">
      <c r="B282" s="141"/>
      <c r="D282" s="123" t="s">
        <v>93</v>
      </c>
      <c r="E282" s="142" t="s">
        <v>10</v>
      </c>
      <c r="F282" s="143" t="s">
        <v>343</v>
      </c>
      <c r="H282" s="142" t="s">
        <v>10</v>
      </c>
      <c r="I282" s="144"/>
      <c r="L282" s="141"/>
      <c r="M282" s="145"/>
      <c r="N282" s="146"/>
      <c r="O282" s="146"/>
      <c r="P282" s="146"/>
      <c r="Q282" s="146"/>
      <c r="R282" s="146"/>
      <c r="S282" s="146"/>
      <c r="T282" s="147"/>
      <c r="AT282" s="142" t="s">
        <v>93</v>
      </c>
      <c r="AU282" s="142" t="s">
        <v>2</v>
      </c>
      <c r="AV282" s="140" t="s">
        <v>82</v>
      </c>
      <c r="AW282" s="140" t="s">
        <v>95</v>
      </c>
      <c r="AX282" s="140" t="s">
        <v>83</v>
      </c>
      <c r="AY282" s="142" t="s">
        <v>84</v>
      </c>
    </row>
    <row r="283" spans="1:65" s="121" customFormat="1" x14ac:dyDescent="0.2">
      <c r="B283" s="122"/>
      <c r="D283" s="123" t="s">
        <v>93</v>
      </c>
      <c r="E283" s="124" t="s">
        <v>10</v>
      </c>
      <c r="F283" s="125" t="s">
        <v>344</v>
      </c>
      <c r="H283" s="126">
        <v>8.31</v>
      </c>
      <c r="I283" s="127"/>
      <c r="L283" s="122"/>
      <c r="M283" s="128"/>
      <c r="N283" s="129"/>
      <c r="O283" s="129"/>
      <c r="P283" s="129"/>
      <c r="Q283" s="129"/>
      <c r="R283" s="129"/>
      <c r="S283" s="129"/>
      <c r="T283" s="130"/>
      <c r="AT283" s="124" t="s">
        <v>93</v>
      </c>
      <c r="AU283" s="124" t="s">
        <v>2</v>
      </c>
      <c r="AV283" s="121" t="s">
        <v>2</v>
      </c>
      <c r="AW283" s="121" t="s">
        <v>95</v>
      </c>
      <c r="AX283" s="121" t="s">
        <v>83</v>
      </c>
      <c r="AY283" s="124" t="s">
        <v>84</v>
      </c>
    </row>
    <row r="284" spans="1:65" s="131" customFormat="1" x14ac:dyDescent="0.2">
      <c r="B284" s="132"/>
      <c r="D284" s="123" t="s">
        <v>93</v>
      </c>
      <c r="E284" s="133" t="s">
        <v>10</v>
      </c>
      <c r="F284" s="134" t="s">
        <v>97</v>
      </c>
      <c r="H284" s="135">
        <v>197.626</v>
      </c>
      <c r="I284" s="136"/>
      <c r="L284" s="132"/>
      <c r="M284" s="137"/>
      <c r="N284" s="138"/>
      <c r="O284" s="138"/>
      <c r="P284" s="138"/>
      <c r="Q284" s="138"/>
      <c r="R284" s="138"/>
      <c r="S284" s="138"/>
      <c r="T284" s="139"/>
      <c r="AT284" s="133" t="s">
        <v>93</v>
      </c>
      <c r="AU284" s="133" t="s">
        <v>2</v>
      </c>
      <c r="AV284" s="131" t="s">
        <v>91</v>
      </c>
      <c r="AW284" s="131" t="s">
        <v>95</v>
      </c>
      <c r="AX284" s="131" t="s">
        <v>82</v>
      </c>
      <c r="AY284" s="133" t="s">
        <v>84</v>
      </c>
    </row>
    <row r="285" spans="1:65" s="14" customFormat="1" ht="32.450000000000003" customHeight="1" x14ac:dyDescent="0.2">
      <c r="A285" s="10"/>
      <c r="B285" s="106"/>
      <c r="C285" s="107" t="s">
        <v>349</v>
      </c>
      <c r="D285" s="107" t="s">
        <v>86</v>
      </c>
      <c r="E285" s="108" t="s">
        <v>350</v>
      </c>
      <c r="F285" s="109" t="s">
        <v>351</v>
      </c>
      <c r="G285" s="110" t="s">
        <v>150</v>
      </c>
      <c r="H285" s="111">
        <v>185.279</v>
      </c>
      <c r="I285" s="112"/>
      <c r="J285" s="113">
        <f>ROUND(I285*H285,2)</f>
        <v>0</v>
      </c>
      <c r="K285" s="109" t="s">
        <v>90</v>
      </c>
      <c r="L285" s="11"/>
      <c r="M285" s="114" t="s">
        <v>10</v>
      </c>
      <c r="N285" s="115" t="s">
        <v>27</v>
      </c>
      <c r="O285" s="116"/>
      <c r="P285" s="117">
        <f>O285*H285</f>
        <v>0</v>
      </c>
      <c r="Q285" s="117">
        <v>7.3499999999999998E-3</v>
      </c>
      <c r="R285" s="117">
        <f>Q285*H285</f>
        <v>1.3618006499999999</v>
      </c>
      <c r="S285" s="117">
        <v>0</v>
      </c>
      <c r="T285" s="118">
        <f>S285*H285</f>
        <v>0</v>
      </c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R285" s="119" t="s">
        <v>91</v>
      </c>
      <c r="AT285" s="119" t="s">
        <v>86</v>
      </c>
      <c r="AU285" s="119" t="s">
        <v>2</v>
      </c>
      <c r="AY285" s="2" t="s">
        <v>84</v>
      </c>
      <c r="BE285" s="120">
        <f>IF(N285="základní",J285,0)</f>
        <v>0</v>
      </c>
      <c r="BF285" s="120">
        <f>IF(N285="snížená",J285,0)</f>
        <v>0</v>
      </c>
      <c r="BG285" s="120">
        <f>IF(N285="zákl. přenesená",J285,0)</f>
        <v>0</v>
      </c>
      <c r="BH285" s="120">
        <f>IF(N285="sníž. přenesená",J285,0)</f>
        <v>0</v>
      </c>
      <c r="BI285" s="120">
        <f>IF(N285="nulová",J285,0)</f>
        <v>0</v>
      </c>
      <c r="BJ285" s="2" t="s">
        <v>82</v>
      </c>
      <c r="BK285" s="120">
        <f>ROUND(I285*H285,2)</f>
        <v>0</v>
      </c>
      <c r="BL285" s="2" t="s">
        <v>91</v>
      </c>
      <c r="BM285" s="119" t="s">
        <v>352</v>
      </c>
    </row>
    <row r="286" spans="1:65" s="140" customFormat="1" x14ac:dyDescent="0.2">
      <c r="B286" s="141"/>
      <c r="D286" s="123" t="s">
        <v>93</v>
      </c>
      <c r="E286" s="142" t="s">
        <v>10</v>
      </c>
      <c r="F286" s="143" t="s">
        <v>353</v>
      </c>
      <c r="H286" s="142" t="s">
        <v>10</v>
      </c>
      <c r="I286" s="144"/>
      <c r="L286" s="141"/>
      <c r="M286" s="145"/>
      <c r="N286" s="146"/>
      <c r="O286" s="146"/>
      <c r="P286" s="146"/>
      <c r="Q286" s="146"/>
      <c r="R286" s="146"/>
      <c r="S286" s="146"/>
      <c r="T286" s="147"/>
      <c r="AT286" s="142" t="s">
        <v>93</v>
      </c>
      <c r="AU286" s="142" t="s">
        <v>2</v>
      </c>
      <c r="AV286" s="140" t="s">
        <v>82</v>
      </c>
      <c r="AW286" s="140" t="s">
        <v>95</v>
      </c>
      <c r="AX286" s="140" t="s">
        <v>83</v>
      </c>
      <c r="AY286" s="142" t="s">
        <v>84</v>
      </c>
    </row>
    <row r="287" spans="1:65" s="121" customFormat="1" x14ac:dyDescent="0.2">
      <c r="B287" s="122"/>
      <c r="D287" s="123" t="s">
        <v>93</v>
      </c>
      <c r="E287" s="124" t="s">
        <v>10</v>
      </c>
      <c r="F287" s="125" t="s">
        <v>354</v>
      </c>
      <c r="H287" s="126">
        <v>50.048999999999999</v>
      </c>
      <c r="I287" s="127"/>
      <c r="L287" s="122"/>
      <c r="M287" s="128"/>
      <c r="N287" s="129"/>
      <c r="O287" s="129"/>
      <c r="P287" s="129"/>
      <c r="Q287" s="129"/>
      <c r="R287" s="129"/>
      <c r="S287" s="129"/>
      <c r="T287" s="130"/>
      <c r="AT287" s="124" t="s">
        <v>93</v>
      </c>
      <c r="AU287" s="124" t="s">
        <v>2</v>
      </c>
      <c r="AV287" s="121" t="s">
        <v>2</v>
      </c>
      <c r="AW287" s="121" t="s">
        <v>95</v>
      </c>
      <c r="AX287" s="121" t="s">
        <v>83</v>
      </c>
      <c r="AY287" s="124" t="s">
        <v>84</v>
      </c>
    </row>
    <row r="288" spans="1:65" s="140" customFormat="1" x14ac:dyDescent="0.2">
      <c r="B288" s="141"/>
      <c r="D288" s="123" t="s">
        <v>93</v>
      </c>
      <c r="E288" s="142" t="s">
        <v>10</v>
      </c>
      <c r="F288" s="143" t="s">
        <v>355</v>
      </c>
      <c r="H288" s="142" t="s">
        <v>10</v>
      </c>
      <c r="I288" s="144"/>
      <c r="L288" s="141"/>
      <c r="M288" s="145"/>
      <c r="N288" s="146"/>
      <c r="O288" s="146"/>
      <c r="P288" s="146"/>
      <c r="Q288" s="146"/>
      <c r="R288" s="146"/>
      <c r="S288" s="146"/>
      <c r="T288" s="147"/>
      <c r="AT288" s="142" t="s">
        <v>93</v>
      </c>
      <c r="AU288" s="142" t="s">
        <v>2</v>
      </c>
      <c r="AV288" s="140" t="s">
        <v>82</v>
      </c>
      <c r="AW288" s="140" t="s">
        <v>95</v>
      </c>
      <c r="AX288" s="140" t="s">
        <v>83</v>
      </c>
      <c r="AY288" s="142" t="s">
        <v>84</v>
      </c>
    </row>
    <row r="289" spans="1:65" s="121" customFormat="1" ht="22.5" x14ac:dyDescent="0.2">
      <c r="B289" s="122"/>
      <c r="D289" s="123" t="s">
        <v>93</v>
      </c>
      <c r="E289" s="124" t="s">
        <v>10</v>
      </c>
      <c r="F289" s="125" t="s">
        <v>356</v>
      </c>
      <c r="H289" s="126">
        <v>135.22999999999999</v>
      </c>
      <c r="I289" s="127"/>
      <c r="L289" s="122"/>
      <c r="M289" s="128"/>
      <c r="N289" s="129"/>
      <c r="O289" s="129"/>
      <c r="P289" s="129"/>
      <c r="Q289" s="129"/>
      <c r="R289" s="129"/>
      <c r="S289" s="129"/>
      <c r="T289" s="130"/>
      <c r="AT289" s="124" t="s">
        <v>93</v>
      </c>
      <c r="AU289" s="124" t="s">
        <v>2</v>
      </c>
      <c r="AV289" s="121" t="s">
        <v>2</v>
      </c>
      <c r="AW289" s="121" t="s">
        <v>95</v>
      </c>
      <c r="AX289" s="121" t="s">
        <v>83</v>
      </c>
      <c r="AY289" s="124" t="s">
        <v>84</v>
      </c>
    </row>
    <row r="290" spans="1:65" s="131" customFormat="1" x14ac:dyDescent="0.2">
      <c r="B290" s="132"/>
      <c r="D290" s="123" t="s">
        <v>93</v>
      </c>
      <c r="E290" s="133" t="s">
        <v>10</v>
      </c>
      <c r="F290" s="134" t="s">
        <v>97</v>
      </c>
      <c r="H290" s="135">
        <v>185.279</v>
      </c>
      <c r="I290" s="136"/>
      <c r="L290" s="132"/>
      <c r="M290" s="137"/>
      <c r="N290" s="138"/>
      <c r="O290" s="138"/>
      <c r="P290" s="138"/>
      <c r="Q290" s="138"/>
      <c r="R290" s="138"/>
      <c r="S290" s="138"/>
      <c r="T290" s="139"/>
      <c r="AT290" s="133" t="s">
        <v>93</v>
      </c>
      <c r="AU290" s="133" t="s">
        <v>2</v>
      </c>
      <c r="AV290" s="131" t="s">
        <v>91</v>
      </c>
      <c r="AW290" s="131" t="s">
        <v>95</v>
      </c>
      <c r="AX290" s="131" t="s">
        <v>82</v>
      </c>
      <c r="AY290" s="133" t="s">
        <v>84</v>
      </c>
    </row>
    <row r="291" spans="1:65" s="14" customFormat="1" ht="43.15" customHeight="1" x14ac:dyDescent="0.2">
      <c r="A291" s="10"/>
      <c r="B291" s="106"/>
      <c r="C291" s="107" t="s">
        <v>357</v>
      </c>
      <c r="D291" s="107" t="s">
        <v>86</v>
      </c>
      <c r="E291" s="108" t="s">
        <v>358</v>
      </c>
      <c r="F291" s="109" t="s">
        <v>359</v>
      </c>
      <c r="G291" s="110" t="s">
        <v>167</v>
      </c>
      <c r="H291" s="111">
        <v>20.079999999999998</v>
      </c>
      <c r="I291" s="112"/>
      <c r="J291" s="113">
        <f>ROUND(I291*H291,2)</f>
        <v>0</v>
      </c>
      <c r="K291" s="109" t="s">
        <v>90</v>
      </c>
      <c r="L291" s="11"/>
      <c r="M291" s="114" t="s">
        <v>10</v>
      </c>
      <c r="N291" s="115" t="s">
        <v>27</v>
      </c>
      <c r="O291" s="116"/>
      <c r="P291" s="117">
        <f>O291*H291</f>
        <v>0</v>
      </c>
      <c r="Q291" s="117">
        <v>0</v>
      </c>
      <c r="R291" s="117">
        <f>Q291*H291</f>
        <v>0</v>
      </c>
      <c r="S291" s="117">
        <v>0</v>
      </c>
      <c r="T291" s="118">
        <f>S291*H291</f>
        <v>0</v>
      </c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R291" s="119" t="s">
        <v>91</v>
      </c>
      <c r="AT291" s="119" t="s">
        <v>86</v>
      </c>
      <c r="AU291" s="119" t="s">
        <v>2</v>
      </c>
      <c r="AY291" s="2" t="s">
        <v>84</v>
      </c>
      <c r="BE291" s="120">
        <f>IF(N291="základní",J291,0)</f>
        <v>0</v>
      </c>
      <c r="BF291" s="120">
        <f>IF(N291="snížená",J291,0)</f>
        <v>0</v>
      </c>
      <c r="BG291" s="120">
        <f>IF(N291="zákl. přenesená",J291,0)</f>
        <v>0</v>
      </c>
      <c r="BH291" s="120">
        <f>IF(N291="sníž. přenesená",J291,0)</f>
        <v>0</v>
      </c>
      <c r="BI291" s="120">
        <f>IF(N291="nulová",J291,0)</f>
        <v>0</v>
      </c>
      <c r="BJ291" s="2" t="s">
        <v>82</v>
      </c>
      <c r="BK291" s="120">
        <f>ROUND(I291*H291,2)</f>
        <v>0</v>
      </c>
      <c r="BL291" s="2" t="s">
        <v>91</v>
      </c>
      <c r="BM291" s="119" t="s">
        <v>360</v>
      </c>
    </row>
    <row r="292" spans="1:65" s="121" customFormat="1" x14ac:dyDescent="0.2">
      <c r="B292" s="122"/>
      <c r="D292" s="123" t="s">
        <v>93</v>
      </c>
      <c r="E292" s="124" t="s">
        <v>10</v>
      </c>
      <c r="F292" s="125" t="s">
        <v>361</v>
      </c>
      <c r="H292" s="126">
        <v>13.5</v>
      </c>
      <c r="I292" s="127"/>
      <c r="L292" s="122"/>
      <c r="M292" s="128"/>
      <c r="N292" s="129"/>
      <c r="O292" s="129"/>
      <c r="P292" s="129"/>
      <c r="Q292" s="129"/>
      <c r="R292" s="129"/>
      <c r="S292" s="129"/>
      <c r="T292" s="130"/>
      <c r="AT292" s="124" t="s">
        <v>93</v>
      </c>
      <c r="AU292" s="124" t="s">
        <v>2</v>
      </c>
      <c r="AV292" s="121" t="s">
        <v>2</v>
      </c>
      <c r="AW292" s="121" t="s">
        <v>95</v>
      </c>
      <c r="AX292" s="121" t="s">
        <v>83</v>
      </c>
      <c r="AY292" s="124" t="s">
        <v>84</v>
      </c>
    </row>
    <row r="293" spans="1:65" s="121" customFormat="1" x14ac:dyDescent="0.2">
      <c r="B293" s="122"/>
      <c r="D293" s="123" t="s">
        <v>93</v>
      </c>
      <c r="E293" s="124" t="s">
        <v>10</v>
      </c>
      <c r="F293" s="125" t="s">
        <v>362</v>
      </c>
      <c r="H293" s="126">
        <v>6.58</v>
      </c>
      <c r="I293" s="127"/>
      <c r="L293" s="122"/>
      <c r="M293" s="128"/>
      <c r="N293" s="129"/>
      <c r="O293" s="129"/>
      <c r="P293" s="129"/>
      <c r="Q293" s="129"/>
      <c r="R293" s="129"/>
      <c r="S293" s="129"/>
      <c r="T293" s="130"/>
      <c r="AT293" s="124" t="s">
        <v>93</v>
      </c>
      <c r="AU293" s="124" t="s">
        <v>2</v>
      </c>
      <c r="AV293" s="121" t="s">
        <v>2</v>
      </c>
      <c r="AW293" s="121" t="s">
        <v>95</v>
      </c>
      <c r="AX293" s="121" t="s">
        <v>83</v>
      </c>
      <c r="AY293" s="124" t="s">
        <v>84</v>
      </c>
    </row>
    <row r="294" spans="1:65" s="131" customFormat="1" x14ac:dyDescent="0.2">
      <c r="B294" s="132"/>
      <c r="D294" s="123" t="s">
        <v>93</v>
      </c>
      <c r="E294" s="133" t="s">
        <v>10</v>
      </c>
      <c r="F294" s="134" t="s">
        <v>97</v>
      </c>
      <c r="H294" s="135">
        <v>20.079999999999998</v>
      </c>
      <c r="I294" s="136"/>
      <c r="L294" s="132"/>
      <c r="M294" s="137"/>
      <c r="N294" s="138"/>
      <c r="O294" s="138"/>
      <c r="P294" s="138"/>
      <c r="Q294" s="138"/>
      <c r="R294" s="138"/>
      <c r="S294" s="138"/>
      <c r="T294" s="139"/>
      <c r="AT294" s="133" t="s">
        <v>93</v>
      </c>
      <c r="AU294" s="133" t="s">
        <v>2</v>
      </c>
      <c r="AV294" s="131" t="s">
        <v>91</v>
      </c>
      <c r="AW294" s="131" t="s">
        <v>95</v>
      </c>
      <c r="AX294" s="131" t="s">
        <v>82</v>
      </c>
      <c r="AY294" s="133" t="s">
        <v>84</v>
      </c>
    </row>
    <row r="295" spans="1:65" s="14" customFormat="1" ht="21.6" customHeight="1" x14ac:dyDescent="0.2">
      <c r="A295" s="10"/>
      <c r="B295" s="106"/>
      <c r="C295" s="148" t="s">
        <v>363</v>
      </c>
      <c r="D295" s="148" t="s">
        <v>154</v>
      </c>
      <c r="E295" s="149" t="s">
        <v>364</v>
      </c>
      <c r="F295" s="150" t="s">
        <v>365</v>
      </c>
      <c r="G295" s="151" t="s">
        <v>167</v>
      </c>
      <c r="H295" s="152">
        <v>22.088000000000001</v>
      </c>
      <c r="I295" s="153"/>
      <c r="J295" s="154">
        <f>ROUND(I295*H295,2)</f>
        <v>0</v>
      </c>
      <c r="K295" s="150" t="s">
        <v>90</v>
      </c>
      <c r="L295" s="155"/>
      <c r="M295" s="156" t="s">
        <v>10</v>
      </c>
      <c r="N295" s="157" t="s">
        <v>27</v>
      </c>
      <c r="O295" s="116"/>
      <c r="P295" s="117">
        <f>O295*H295</f>
        <v>0</v>
      </c>
      <c r="Q295" s="117">
        <v>3.0000000000000001E-5</v>
      </c>
      <c r="R295" s="117">
        <f>Q295*H295</f>
        <v>6.6264000000000004E-4</v>
      </c>
      <c r="S295" s="117">
        <v>0</v>
      </c>
      <c r="T295" s="118">
        <f>S295*H295</f>
        <v>0</v>
      </c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R295" s="119" t="s">
        <v>127</v>
      </c>
      <c r="AT295" s="119" t="s">
        <v>154</v>
      </c>
      <c r="AU295" s="119" t="s">
        <v>2</v>
      </c>
      <c r="AY295" s="2" t="s">
        <v>84</v>
      </c>
      <c r="BE295" s="120">
        <f>IF(N295="základní",J295,0)</f>
        <v>0</v>
      </c>
      <c r="BF295" s="120">
        <f>IF(N295="snížená",J295,0)</f>
        <v>0</v>
      </c>
      <c r="BG295" s="120">
        <f>IF(N295="zákl. přenesená",J295,0)</f>
        <v>0</v>
      </c>
      <c r="BH295" s="120">
        <f>IF(N295="sníž. přenesená",J295,0)</f>
        <v>0</v>
      </c>
      <c r="BI295" s="120">
        <f>IF(N295="nulová",J295,0)</f>
        <v>0</v>
      </c>
      <c r="BJ295" s="2" t="s">
        <v>82</v>
      </c>
      <c r="BK295" s="120">
        <f>ROUND(I295*H295,2)</f>
        <v>0</v>
      </c>
      <c r="BL295" s="2" t="s">
        <v>91</v>
      </c>
      <c r="BM295" s="119" t="s">
        <v>366</v>
      </c>
    </row>
    <row r="296" spans="1:65" s="121" customFormat="1" x14ac:dyDescent="0.2">
      <c r="B296" s="122"/>
      <c r="D296" s="123" t="s">
        <v>93</v>
      </c>
      <c r="E296" s="124" t="s">
        <v>10</v>
      </c>
      <c r="F296" s="125" t="s">
        <v>367</v>
      </c>
      <c r="H296" s="126">
        <v>22.088000000000001</v>
      </c>
      <c r="I296" s="127"/>
      <c r="L296" s="122"/>
      <c r="M296" s="128"/>
      <c r="N296" s="129"/>
      <c r="O296" s="129"/>
      <c r="P296" s="129"/>
      <c r="Q296" s="129"/>
      <c r="R296" s="129"/>
      <c r="S296" s="129"/>
      <c r="T296" s="130"/>
      <c r="AT296" s="124" t="s">
        <v>93</v>
      </c>
      <c r="AU296" s="124" t="s">
        <v>2</v>
      </c>
      <c r="AV296" s="121" t="s">
        <v>2</v>
      </c>
      <c r="AW296" s="121" t="s">
        <v>95</v>
      </c>
      <c r="AX296" s="121" t="s">
        <v>82</v>
      </c>
      <c r="AY296" s="124" t="s">
        <v>84</v>
      </c>
    </row>
    <row r="297" spans="1:65" s="14" customFormat="1" ht="54" customHeight="1" x14ac:dyDescent="0.2">
      <c r="A297" s="10"/>
      <c r="B297" s="106"/>
      <c r="C297" s="107" t="s">
        <v>368</v>
      </c>
      <c r="D297" s="107" t="s">
        <v>86</v>
      </c>
      <c r="E297" s="108" t="s">
        <v>369</v>
      </c>
      <c r="F297" s="109" t="s">
        <v>370</v>
      </c>
      <c r="G297" s="110" t="s">
        <v>167</v>
      </c>
      <c r="H297" s="111">
        <v>13.5</v>
      </c>
      <c r="I297" s="112"/>
      <c r="J297" s="113">
        <f>ROUND(I297*H297,2)</f>
        <v>0</v>
      </c>
      <c r="K297" s="109" t="s">
        <v>90</v>
      </c>
      <c r="L297" s="11"/>
      <c r="M297" s="114" t="s">
        <v>10</v>
      </c>
      <c r="N297" s="115" t="s">
        <v>27</v>
      </c>
      <c r="O297" s="116"/>
      <c r="P297" s="117">
        <f>O297*H297</f>
        <v>0</v>
      </c>
      <c r="Q297" s="117">
        <v>0</v>
      </c>
      <c r="R297" s="117">
        <f>Q297*H297</f>
        <v>0</v>
      </c>
      <c r="S297" s="117">
        <v>0</v>
      </c>
      <c r="T297" s="118">
        <f>S297*H297</f>
        <v>0</v>
      </c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R297" s="119" t="s">
        <v>91</v>
      </c>
      <c r="AT297" s="119" t="s">
        <v>86</v>
      </c>
      <c r="AU297" s="119" t="s">
        <v>2</v>
      </c>
      <c r="AY297" s="2" t="s">
        <v>84</v>
      </c>
      <c r="BE297" s="120">
        <f>IF(N297="základní",J297,0)</f>
        <v>0</v>
      </c>
      <c r="BF297" s="120">
        <f>IF(N297="snížená",J297,0)</f>
        <v>0</v>
      </c>
      <c r="BG297" s="120">
        <f>IF(N297="zákl. přenesená",J297,0)</f>
        <v>0</v>
      </c>
      <c r="BH297" s="120">
        <f>IF(N297="sníž. přenesená",J297,0)</f>
        <v>0</v>
      </c>
      <c r="BI297" s="120">
        <f>IF(N297="nulová",J297,0)</f>
        <v>0</v>
      </c>
      <c r="BJ297" s="2" t="s">
        <v>82</v>
      </c>
      <c r="BK297" s="120">
        <f>ROUND(I297*H297,2)</f>
        <v>0</v>
      </c>
      <c r="BL297" s="2" t="s">
        <v>91</v>
      </c>
      <c r="BM297" s="119" t="s">
        <v>371</v>
      </c>
    </row>
    <row r="298" spans="1:65" s="121" customFormat="1" x14ac:dyDescent="0.2">
      <c r="B298" s="122"/>
      <c r="D298" s="123" t="s">
        <v>93</v>
      </c>
      <c r="E298" s="124" t="s">
        <v>10</v>
      </c>
      <c r="F298" s="125" t="s">
        <v>372</v>
      </c>
      <c r="H298" s="126">
        <v>13.5</v>
      </c>
      <c r="I298" s="127"/>
      <c r="L298" s="122"/>
      <c r="M298" s="128"/>
      <c r="N298" s="129"/>
      <c r="O298" s="129"/>
      <c r="P298" s="129"/>
      <c r="Q298" s="129"/>
      <c r="R298" s="129"/>
      <c r="S298" s="129"/>
      <c r="T298" s="130"/>
      <c r="AT298" s="124" t="s">
        <v>93</v>
      </c>
      <c r="AU298" s="124" t="s">
        <v>2</v>
      </c>
      <c r="AV298" s="121" t="s">
        <v>2</v>
      </c>
      <c r="AW298" s="121" t="s">
        <v>95</v>
      </c>
      <c r="AX298" s="121" t="s">
        <v>82</v>
      </c>
      <c r="AY298" s="124" t="s">
        <v>84</v>
      </c>
    </row>
    <row r="299" spans="1:65" s="14" customFormat="1" ht="21.6" customHeight="1" x14ac:dyDescent="0.2">
      <c r="A299" s="10"/>
      <c r="B299" s="106"/>
      <c r="C299" s="148" t="s">
        <v>373</v>
      </c>
      <c r="D299" s="148" t="s">
        <v>154</v>
      </c>
      <c r="E299" s="149" t="s">
        <v>374</v>
      </c>
      <c r="F299" s="150" t="s">
        <v>375</v>
      </c>
      <c r="G299" s="151" t="s">
        <v>167</v>
      </c>
      <c r="H299" s="152">
        <v>14.85</v>
      </c>
      <c r="I299" s="153"/>
      <c r="J299" s="154">
        <f>ROUND(I299*H299,2)</f>
        <v>0</v>
      </c>
      <c r="K299" s="150" t="s">
        <v>90</v>
      </c>
      <c r="L299" s="155"/>
      <c r="M299" s="156" t="s">
        <v>10</v>
      </c>
      <c r="N299" s="157" t="s">
        <v>27</v>
      </c>
      <c r="O299" s="116"/>
      <c r="P299" s="117">
        <f>O299*H299</f>
        <v>0</v>
      </c>
      <c r="Q299" s="117">
        <v>4.0000000000000003E-5</v>
      </c>
      <c r="R299" s="117">
        <f>Q299*H299</f>
        <v>5.9400000000000002E-4</v>
      </c>
      <c r="S299" s="117">
        <v>0</v>
      </c>
      <c r="T299" s="118">
        <f>S299*H299</f>
        <v>0</v>
      </c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R299" s="119" t="s">
        <v>127</v>
      </c>
      <c r="AT299" s="119" t="s">
        <v>154</v>
      </c>
      <c r="AU299" s="119" t="s">
        <v>2</v>
      </c>
      <c r="AY299" s="2" t="s">
        <v>84</v>
      </c>
      <c r="BE299" s="120">
        <f>IF(N299="základní",J299,0)</f>
        <v>0</v>
      </c>
      <c r="BF299" s="120">
        <f>IF(N299="snížená",J299,0)</f>
        <v>0</v>
      </c>
      <c r="BG299" s="120">
        <f>IF(N299="zákl. přenesená",J299,0)</f>
        <v>0</v>
      </c>
      <c r="BH299" s="120">
        <f>IF(N299="sníž. přenesená",J299,0)</f>
        <v>0</v>
      </c>
      <c r="BI299" s="120">
        <f>IF(N299="nulová",J299,0)</f>
        <v>0</v>
      </c>
      <c r="BJ299" s="2" t="s">
        <v>82</v>
      </c>
      <c r="BK299" s="120">
        <f>ROUND(I299*H299,2)</f>
        <v>0</v>
      </c>
      <c r="BL299" s="2" t="s">
        <v>91</v>
      </c>
      <c r="BM299" s="119" t="s">
        <v>376</v>
      </c>
    </row>
    <row r="300" spans="1:65" s="121" customFormat="1" x14ac:dyDescent="0.2">
      <c r="B300" s="122"/>
      <c r="D300" s="123" t="s">
        <v>93</v>
      </c>
      <c r="E300" s="124" t="s">
        <v>10</v>
      </c>
      <c r="F300" s="125" t="s">
        <v>377</v>
      </c>
      <c r="H300" s="126">
        <v>14.85</v>
      </c>
      <c r="I300" s="127"/>
      <c r="L300" s="122"/>
      <c r="M300" s="128"/>
      <c r="N300" s="129"/>
      <c r="O300" s="129"/>
      <c r="P300" s="129"/>
      <c r="Q300" s="129"/>
      <c r="R300" s="129"/>
      <c r="S300" s="129"/>
      <c r="T300" s="130"/>
      <c r="AT300" s="124" t="s">
        <v>93</v>
      </c>
      <c r="AU300" s="124" t="s">
        <v>2</v>
      </c>
      <c r="AV300" s="121" t="s">
        <v>2</v>
      </c>
      <c r="AW300" s="121" t="s">
        <v>95</v>
      </c>
      <c r="AX300" s="121" t="s">
        <v>82</v>
      </c>
      <c r="AY300" s="124" t="s">
        <v>84</v>
      </c>
    </row>
    <row r="301" spans="1:65" s="14" customFormat="1" ht="43.15" customHeight="1" x14ac:dyDescent="0.2">
      <c r="A301" s="10"/>
      <c r="B301" s="106"/>
      <c r="C301" s="107" t="s">
        <v>378</v>
      </c>
      <c r="D301" s="107" t="s">
        <v>86</v>
      </c>
      <c r="E301" s="108" t="s">
        <v>379</v>
      </c>
      <c r="F301" s="109" t="s">
        <v>380</v>
      </c>
      <c r="G301" s="110" t="s">
        <v>150</v>
      </c>
      <c r="H301" s="111">
        <v>50.048999999999999</v>
      </c>
      <c r="I301" s="112"/>
      <c r="J301" s="113">
        <f>ROUND(I301*H301,2)</f>
        <v>0</v>
      </c>
      <c r="K301" s="109" t="s">
        <v>90</v>
      </c>
      <c r="L301" s="11"/>
      <c r="M301" s="114" t="s">
        <v>10</v>
      </c>
      <c r="N301" s="115" t="s">
        <v>27</v>
      </c>
      <c r="O301" s="116"/>
      <c r="P301" s="117">
        <f>O301*H301</f>
        <v>0</v>
      </c>
      <c r="Q301" s="117">
        <v>8.3499999999999998E-3</v>
      </c>
      <c r="R301" s="117">
        <f>Q301*H301</f>
        <v>0.41790915000000001</v>
      </c>
      <c r="S301" s="117">
        <v>0</v>
      </c>
      <c r="T301" s="118">
        <f>S301*H301</f>
        <v>0</v>
      </c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R301" s="119" t="s">
        <v>91</v>
      </c>
      <c r="AT301" s="119" t="s">
        <v>86</v>
      </c>
      <c r="AU301" s="119" t="s">
        <v>2</v>
      </c>
      <c r="AY301" s="2" t="s">
        <v>84</v>
      </c>
      <c r="BE301" s="120">
        <f>IF(N301="základní",J301,0)</f>
        <v>0</v>
      </c>
      <c r="BF301" s="120">
        <f>IF(N301="snížená",J301,0)</f>
        <v>0</v>
      </c>
      <c r="BG301" s="120">
        <f>IF(N301="zákl. přenesená",J301,0)</f>
        <v>0</v>
      </c>
      <c r="BH301" s="120">
        <f>IF(N301="sníž. přenesená",J301,0)</f>
        <v>0</v>
      </c>
      <c r="BI301" s="120">
        <f>IF(N301="nulová",J301,0)</f>
        <v>0</v>
      </c>
      <c r="BJ301" s="2" t="s">
        <v>82</v>
      </c>
      <c r="BK301" s="120">
        <f>ROUND(I301*H301,2)</f>
        <v>0</v>
      </c>
      <c r="BL301" s="2" t="s">
        <v>91</v>
      </c>
      <c r="BM301" s="119" t="s">
        <v>381</v>
      </c>
    </row>
    <row r="302" spans="1:65" s="140" customFormat="1" x14ac:dyDescent="0.2">
      <c r="B302" s="141"/>
      <c r="D302" s="123" t="s">
        <v>93</v>
      </c>
      <c r="E302" s="142" t="s">
        <v>10</v>
      </c>
      <c r="F302" s="143" t="s">
        <v>353</v>
      </c>
      <c r="H302" s="142" t="s">
        <v>10</v>
      </c>
      <c r="I302" s="144"/>
      <c r="L302" s="141"/>
      <c r="M302" s="145"/>
      <c r="N302" s="146"/>
      <c r="O302" s="146"/>
      <c r="P302" s="146"/>
      <c r="Q302" s="146"/>
      <c r="R302" s="146"/>
      <c r="S302" s="146"/>
      <c r="T302" s="147"/>
      <c r="AT302" s="142" t="s">
        <v>93</v>
      </c>
      <c r="AU302" s="142" t="s">
        <v>2</v>
      </c>
      <c r="AV302" s="140" t="s">
        <v>82</v>
      </c>
      <c r="AW302" s="140" t="s">
        <v>95</v>
      </c>
      <c r="AX302" s="140" t="s">
        <v>83</v>
      </c>
      <c r="AY302" s="142" t="s">
        <v>84</v>
      </c>
    </row>
    <row r="303" spans="1:65" s="121" customFormat="1" x14ac:dyDescent="0.2">
      <c r="B303" s="122"/>
      <c r="D303" s="123" t="s">
        <v>93</v>
      </c>
      <c r="E303" s="124" t="s">
        <v>10</v>
      </c>
      <c r="F303" s="125" t="s">
        <v>354</v>
      </c>
      <c r="H303" s="126">
        <v>50.048999999999999</v>
      </c>
      <c r="I303" s="127"/>
      <c r="L303" s="122"/>
      <c r="M303" s="128"/>
      <c r="N303" s="129"/>
      <c r="O303" s="129"/>
      <c r="P303" s="129"/>
      <c r="Q303" s="129"/>
      <c r="R303" s="129"/>
      <c r="S303" s="129"/>
      <c r="T303" s="130"/>
      <c r="AT303" s="124" t="s">
        <v>93</v>
      </c>
      <c r="AU303" s="124" t="s">
        <v>2</v>
      </c>
      <c r="AV303" s="121" t="s">
        <v>2</v>
      </c>
      <c r="AW303" s="121" t="s">
        <v>95</v>
      </c>
      <c r="AX303" s="121" t="s">
        <v>83</v>
      </c>
      <c r="AY303" s="124" t="s">
        <v>84</v>
      </c>
    </row>
    <row r="304" spans="1:65" s="131" customFormat="1" x14ac:dyDescent="0.2">
      <c r="B304" s="132"/>
      <c r="D304" s="123" t="s">
        <v>93</v>
      </c>
      <c r="E304" s="133" t="s">
        <v>10</v>
      </c>
      <c r="F304" s="134" t="s">
        <v>97</v>
      </c>
      <c r="H304" s="135">
        <v>50.048999999999999</v>
      </c>
      <c r="I304" s="136"/>
      <c r="L304" s="132"/>
      <c r="M304" s="137"/>
      <c r="N304" s="138"/>
      <c r="O304" s="138"/>
      <c r="P304" s="138"/>
      <c r="Q304" s="138"/>
      <c r="R304" s="138"/>
      <c r="S304" s="138"/>
      <c r="T304" s="139"/>
      <c r="AT304" s="133" t="s">
        <v>93</v>
      </c>
      <c r="AU304" s="133" t="s">
        <v>2</v>
      </c>
      <c r="AV304" s="131" t="s">
        <v>91</v>
      </c>
      <c r="AW304" s="131" t="s">
        <v>95</v>
      </c>
      <c r="AX304" s="131" t="s">
        <v>82</v>
      </c>
      <c r="AY304" s="133" t="s">
        <v>84</v>
      </c>
    </row>
    <row r="305" spans="1:65" s="14" customFormat="1" ht="21.6" customHeight="1" x14ac:dyDescent="0.2">
      <c r="A305" s="10"/>
      <c r="B305" s="106"/>
      <c r="C305" s="148" t="s">
        <v>382</v>
      </c>
      <c r="D305" s="148" t="s">
        <v>154</v>
      </c>
      <c r="E305" s="149" t="s">
        <v>383</v>
      </c>
      <c r="F305" s="150" t="s">
        <v>384</v>
      </c>
      <c r="G305" s="151" t="s">
        <v>89</v>
      </c>
      <c r="H305" s="152">
        <v>27.527000000000001</v>
      </c>
      <c r="I305" s="153"/>
      <c r="J305" s="154">
        <f>ROUND(I305*H305,2)</f>
        <v>0</v>
      </c>
      <c r="K305" s="150" t="s">
        <v>90</v>
      </c>
      <c r="L305" s="155"/>
      <c r="M305" s="156" t="s">
        <v>10</v>
      </c>
      <c r="N305" s="157" t="s">
        <v>27</v>
      </c>
      <c r="O305" s="116"/>
      <c r="P305" s="117">
        <f>O305*H305</f>
        <v>0</v>
      </c>
      <c r="Q305" s="117">
        <v>3.2000000000000001E-2</v>
      </c>
      <c r="R305" s="117">
        <f>Q305*H305</f>
        <v>0.88086400000000009</v>
      </c>
      <c r="S305" s="117">
        <v>0</v>
      </c>
      <c r="T305" s="118">
        <f>S305*H305</f>
        <v>0</v>
      </c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R305" s="119" t="s">
        <v>127</v>
      </c>
      <c r="AT305" s="119" t="s">
        <v>154</v>
      </c>
      <c r="AU305" s="119" t="s">
        <v>2</v>
      </c>
      <c r="AY305" s="2" t="s">
        <v>84</v>
      </c>
      <c r="BE305" s="120">
        <f>IF(N305="základní",J305,0)</f>
        <v>0</v>
      </c>
      <c r="BF305" s="120">
        <f>IF(N305="snížená",J305,0)</f>
        <v>0</v>
      </c>
      <c r="BG305" s="120">
        <f>IF(N305="zákl. přenesená",J305,0)</f>
        <v>0</v>
      </c>
      <c r="BH305" s="120">
        <f>IF(N305="sníž. přenesená",J305,0)</f>
        <v>0</v>
      </c>
      <c r="BI305" s="120">
        <f>IF(N305="nulová",J305,0)</f>
        <v>0</v>
      </c>
      <c r="BJ305" s="2" t="s">
        <v>82</v>
      </c>
      <c r="BK305" s="120">
        <f>ROUND(I305*H305,2)</f>
        <v>0</v>
      </c>
      <c r="BL305" s="2" t="s">
        <v>91</v>
      </c>
      <c r="BM305" s="119" t="s">
        <v>385</v>
      </c>
    </row>
    <row r="306" spans="1:65" s="121" customFormat="1" x14ac:dyDescent="0.2">
      <c r="B306" s="122"/>
      <c r="D306" s="123" t="s">
        <v>93</v>
      </c>
      <c r="E306" s="124" t="s">
        <v>10</v>
      </c>
      <c r="F306" s="125" t="s">
        <v>386</v>
      </c>
      <c r="H306" s="126">
        <v>27.527000000000001</v>
      </c>
      <c r="I306" s="127"/>
      <c r="L306" s="122"/>
      <c r="M306" s="128"/>
      <c r="N306" s="129"/>
      <c r="O306" s="129"/>
      <c r="P306" s="129"/>
      <c r="Q306" s="129"/>
      <c r="R306" s="129"/>
      <c r="S306" s="129"/>
      <c r="T306" s="130"/>
      <c r="AT306" s="124" t="s">
        <v>93</v>
      </c>
      <c r="AU306" s="124" t="s">
        <v>2</v>
      </c>
      <c r="AV306" s="121" t="s">
        <v>2</v>
      </c>
      <c r="AW306" s="121" t="s">
        <v>95</v>
      </c>
      <c r="AX306" s="121" t="s">
        <v>82</v>
      </c>
      <c r="AY306" s="124" t="s">
        <v>84</v>
      </c>
    </row>
    <row r="307" spans="1:65" s="14" customFormat="1" ht="54" customHeight="1" x14ac:dyDescent="0.2">
      <c r="A307" s="10"/>
      <c r="B307" s="106"/>
      <c r="C307" s="107" t="s">
        <v>387</v>
      </c>
      <c r="D307" s="107" t="s">
        <v>86</v>
      </c>
      <c r="E307" s="108" t="s">
        <v>388</v>
      </c>
      <c r="F307" s="109" t="s">
        <v>389</v>
      </c>
      <c r="G307" s="110" t="s">
        <v>167</v>
      </c>
      <c r="H307" s="111">
        <v>4.5</v>
      </c>
      <c r="I307" s="112"/>
      <c r="J307" s="113">
        <f>ROUND(I307*H307,2)</f>
        <v>0</v>
      </c>
      <c r="K307" s="109" t="s">
        <v>90</v>
      </c>
      <c r="L307" s="11"/>
      <c r="M307" s="114" t="s">
        <v>10</v>
      </c>
      <c r="N307" s="115" t="s">
        <v>27</v>
      </c>
      <c r="O307" s="116"/>
      <c r="P307" s="117">
        <f>O307*H307</f>
        <v>0</v>
      </c>
      <c r="Q307" s="117">
        <v>1.7600000000000001E-3</v>
      </c>
      <c r="R307" s="117">
        <f>Q307*H307</f>
        <v>7.92E-3</v>
      </c>
      <c r="S307" s="117">
        <v>0</v>
      </c>
      <c r="T307" s="118">
        <f>S307*H307</f>
        <v>0</v>
      </c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R307" s="119" t="s">
        <v>91</v>
      </c>
      <c r="AT307" s="119" t="s">
        <v>86</v>
      </c>
      <c r="AU307" s="119" t="s">
        <v>2</v>
      </c>
      <c r="AY307" s="2" t="s">
        <v>84</v>
      </c>
      <c r="BE307" s="120">
        <f>IF(N307="základní",J307,0)</f>
        <v>0</v>
      </c>
      <c r="BF307" s="120">
        <f>IF(N307="snížená",J307,0)</f>
        <v>0</v>
      </c>
      <c r="BG307" s="120">
        <f>IF(N307="zákl. přenesená",J307,0)</f>
        <v>0</v>
      </c>
      <c r="BH307" s="120">
        <f>IF(N307="sníž. přenesená",J307,0)</f>
        <v>0</v>
      </c>
      <c r="BI307" s="120">
        <f>IF(N307="nulová",J307,0)</f>
        <v>0</v>
      </c>
      <c r="BJ307" s="2" t="s">
        <v>82</v>
      </c>
      <c r="BK307" s="120">
        <f>ROUND(I307*H307,2)</f>
        <v>0</v>
      </c>
      <c r="BL307" s="2" t="s">
        <v>91</v>
      </c>
      <c r="BM307" s="119" t="s">
        <v>390</v>
      </c>
    </row>
    <row r="308" spans="1:65" s="121" customFormat="1" x14ac:dyDescent="0.2">
      <c r="B308" s="122"/>
      <c r="D308" s="123" t="s">
        <v>93</v>
      </c>
      <c r="E308" s="124" t="s">
        <v>10</v>
      </c>
      <c r="F308" s="125" t="s">
        <v>391</v>
      </c>
      <c r="H308" s="126">
        <v>4.5</v>
      </c>
      <c r="I308" s="127"/>
      <c r="L308" s="122"/>
      <c r="M308" s="128"/>
      <c r="N308" s="129"/>
      <c r="O308" s="129"/>
      <c r="P308" s="129"/>
      <c r="Q308" s="129"/>
      <c r="R308" s="129"/>
      <c r="S308" s="129"/>
      <c r="T308" s="130"/>
      <c r="AT308" s="124" t="s">
        <v>93</v>
      </c>
      <c r="AU308" s="124" t="s">
        <v>2</v>
      </c>
      <c r="AV308" s="121" t="s">
        <v>2</v>
      </c>
      <c r="AW308" s="121" t="s">
        <v>95</v>
      </c>
      <c r="AX308" s="121" t="s">
        <v>82</v>
      </c>
      <c r="AY308" s="124" t="s">
        <v>84</v>
      </c>
    </row>
    <row r="309" spans="1:65" s="14" customFormat="1" ht="21.6" customHeight="1" x14ac:dyDescent="0.2">
      <c r="A309" s="10"/>
      <c r="B309" s="106"/>
      <c r="C309" s="148" t="s">
        <v>392</v>
      </c>
      <c r="D309" s="148" t="s">
        <v>154</v>
      </c>
      <c r="E309" s="149" t="s">
        <v>383</v>
      </c>
      <c r="F309" s="150" t="s">
        <v>384</v>
      </c>
      <c r="G309" s="151" t="s">
        <v>89</v>
      </c>
      <c r="H309" s="152">
        <v>0.03</v>
      </c>
      <c r="I309" s="153"/>
      <c r="J309" s="154">
        <f>ROUND(I309*H309,2)</f>
        <v>0</v>
      </c>
      <c r="K309" s="150" t="s">
        <v>90</v>
      </c>
      <c r="L309" s="155"/>
      <c r="M309" s="156" t="s">
        <v>10</v>
      </c>
      <c r="N309" s="157" t="s">
        <v>27</v>
      </c>
      <c r="O309" s="116"/>
      <c r="P309" s="117">
        <f>O309*H309</f>
        <v>0</v>
      </c>
      <c r="Q309" s="117">
        <v>3.2000000000000001E-2</v>
      </c>
      <c r="R309" s="117">
        <f>Q309*H309</f>
        <v>9.6000000000000002E-4</v>
      </c>
      <c r="S309" s="117">
        <v>0</v>
      </c>
      <c r="T309" s="118">
        <f>S309*H309</f>
        <v>0</v>
      </c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R309" s="119" t="s">
        <v>127</v>
      </c>
      <c r="AT309" s="119" t="s">
        <v>154</v>
      </c>
      <c r="AU309" s="119" t="s">
        <v>2</v>
      </c>
      <c r="AY309" s="2" t="s">
        <v>84</v>
      </c>
      <c r="BE309" s="120">
        <f>IF(N309="základní",J309,0)</f>
        <v>0</v>
      </c>
      <c r="BF309" s="120">
        <f>IF(N309="snížená",J309,0)</f>
        <v>0</v>
      </c>
      <c r="BG309" s="120">
        <f>IF(N309="zákl. přenesená",J309,0)</f>
        <v>0</v>
      </c>
      <c r="BH309" s="120">
        <f>IF(N309="sníž. přenesená",J309,0)</f>
        <v>0</v>
      </c>
      <c r="BI309" s="120">
        <f>IF(N309="nulová",J309,0)</f>
        <v>0</v>
      </c>
      <c r="BJ309" s="2" t="s">
        <v>82</v>
      </c>
      <c r="BK309" s="120">
        <f>ROUND(I309*H309,2)</f>
        <v>0</v>
      </c>
      <c r="BL309" s="2" t="s">
        <v>91</v>
      </c>
      <c r="BM309" s="119" t="s">
        <v>393</v>
      </c>
    </row>
    <row r="310" spans="1:65" s="121" customFormat="1" x14ac:dyDescent="0.2">
      <c r="B310" s="122"/>
      <c r="D310" s="123" t="s">
        <v>93</v>
      </c>
      <c r="E310" s="124" t="s">
        <v>10</v>
      </c>
      <c r="F310" s="125" t="s">
        <v>394</v>
      </c>
      <c r="H310" s="126">
        <v>0.03</v>
      </c>
      <c r="I310" s="127"/>
      <c r="L310" s="122"/>
      <c r="M310" s="128"/>
      <c r="N310" s="129"/>
      <c r="O310" s="129"/>
      <c r="P310" s="129"/>
      <c r="Q310" s="129"/>
      <c r="R310" s="129"/>
      <c r="S310" s="129"/>
      <c r="T310" s="130"/>
      <c r="AT310" s="124" t="s">
        <v>93</v>
      </c>
      <c r="AU310" s="124" t="s">
        <v>2</v>
      </c>
      <c r="AV310" s="121" t="s">
        <v>2</v>
      </c>
      <c r="AW310" s="121" t="s">
        <v>95</v>
      </c>
      <c r="AX310" s="121" t="s">
        <v>82</v>
      </c>
      <c r="AY310" s="124" t="s">
        <v>84</v>
      </c>
    </row>
    <row r="311" spans="1:65" s="14" customFormat="1" ht="43.15" customHeight="1" x14ac:dyDescent="0.2">
      <c r="A311" s="10"/>
      <c r="B311" s="106"/>
      <c r="C311" s="107" t="s">
        <v>395</v>
      </c>
      <c r="D311" s="107" t="s">
        <v>86</v>
      </c>
      <c r="E311" s="108" t="s">
        <v>396</v>
      </c>
      <c r="F311" s="109" t="s">
        <v>397</v>
      </c>
      <c r="G311" s="110" t="s">
        <v>150</v>
      </c>
      <c r="H311" s="111">
        <v>135.22999999999999</v>
      </c>
      <c r="I311" s="112"/>
      <c r="J311" s="113">
        <f>ROUND(I311*H311,2)</f>
        <v>0</v>
      </c>
      <c r="K311" s="109" t="s">
        <v>90</v>
      </c>
      <c r="L311" s="11"/>
      <c r="M311" s="114" t="s">
        <v>10</v>
      </c>
      <c r="N311" s="115" t="s">
        <v>27</v>
      </c>
      <c r="O311" s="116"/>
      <c r="P311" s="117">
        <f>O311*H311</f>
        <v>0</v>
      </c>
      <c r="Q311" s="117">
        <v>9.5200000000000007E-3</v>
      </c>
      <c r="R311" s="117">
        <f>Q311*H311</f>
        <v>1.2873896</v>
      </c>
      <c r="S311" s="117">
        <v>0</v>
      </c>
      <c r="T311" s="118">
        <f>S311*H311</f>
        <v>0</v>
      </c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R311" s="119" t="s">
        <v>91</v>
      </c>
      <c r="AT311" s="119" t="s">
        <v>86</v>
      </c>
      <c r="AU311" s="119" t="s">
        <v>2</v>
      </c>
      <c r="AY311" s="2" t="s">
        <v>84</v>
      </c>
      <c r="BE311" s="120">
        <f>IF(N311="základní",J311,0)</f>
        <v>0</v>
      </c>
      <c r="BF311" s="120">
        <f>IF(N311="snížená",J311,0)</f>
        <v>0</v>
      </c>
      <c r="BG311" s="120">
        <f>IF(N311="zákl. přenesená",J311,0)</f>
        <v>0</v>
      </c>
      <c r="BH311" s="120">
        <f>IF(N311="sníž. přenesená",J311,0)</f>
        <v>0</v>
      </c>
      <c r="BI311" s="120">
        <f>IF(N311="nulová",J311,0)</f>
        <v>0</v>
      </c>
      <c r="BJ311" s="2" t="s">
        <v>82</v>
      </c>
      <c r="BK311" s="120">
        <f>ROUND(I311*H311,2)</f>
        <v>0</v>
      </c>
      <c r="BL311" s="2" t="s">
        <v>91</v>
      </c>
      <c r="BM311" s="119" t="s">
        <v>398</v>
      </c>
    </row>
    <row r="312" spans="1:65" s="140" customFormat="1" x14ac:dyDescent="0.2">
      <c r="B312" s="141"/>
      <c r="D312" s="123" t="s">
        <v>93</v>
      </c>
      <c r="E312" s="142" t="s">
        <v>10</v>
      </c>
      <c r="F312" s="143" t="s">
        <v>355</v>
      </c>
      <c r="H312" s="142" t="s">
        <v>10</v>
      </c>
      <c r="I312" s="144"/>
      <c r="L312" s="141"/>
      <c r="M312" s="145"/>
      <c r="N312" s="146"/>
      <c r="O312" s="146"/>
      <c r="P312" s="146"/>
      <c r="Q312" s="146"/>
      <c r="R312" s="146"/>
      <c r="S312" s="146"/>
      <c r="T312" s="147"/>
      <c r="AT312" s="142" t="s">
        <v>93</v>
      </c>
      <c r="AU312" s="142" t="s">
        <v>2</v>
      </c>
      <c r="AV312" s="140" t="s">
        <v>82</v>
      </c>
      <c r="AW312" s="140" t="s">
        <v>95</v>
      </c>
      <c r="AX312" s="140" t="s">
        <v>83</v>
      </c>
      <c r="AY312" s="142" t="s">
        <v>84</v>
      </c>
    </row>
    <row r="313" spans="1:65" s="121" customFormat="1" ht="22.5" x14ac:dyDescent="0.2">
      <c r="B313" s="122"/>
      <c r="D313" s="123" t="s">
        <v>93</v>
      </c>
      <c r="E313" s="124" t="s">
        <v>10</v>
      </c>
      <c r="F313" s="125" t="s">
        <v>356</v>
      </c>
      <c r="H313" s="126">
        <v>135.22999999999999</v>
      </c>
      <c r="I313" s="127"/>
      <c r="L313" s="122"/>
      <c r="M313" s="128"/>
      <c r="N313" s="129"/>
      <c r="O313" s="129"/>
      <c r="P313" s="129"/>
      <c r="Q313" s="129"/>
      <c r="R313" s="129"/>
      <c r="S313" s="129"/>
      <c r="T313" s="130"/>
      <c r="AT313" s="124" t="s">
        <v>93</v>
      </c>
      <c r="AU313" s="124" t="s">
        <v>2</v>
      </c>
      <c r="AV313" s="121" t="s">
        <v>2</v>
      </c>
      <c r="AW313" s="121" t="s">
        <v>95</v>
      </c>
      <c r="AX313" s="121" t="s">
        <v>83</v>
      </c>
      <c r="AY313" s="124" t="s">
        <v>84</v>
      </c>
    </row>
    <row r="314" spans="1:65" s="131" customFormat="1" x14ac:dyDescent="0.2">
      <c r="B314" s="132"/>
      <c r="D314" s="123" t="s">
        <v>93</v>
      </c>
      <c r="E314" s="133" t="s">
        <v>10</v>
      </c>
      <c r="F314" s="134" t="s">
        <v>97</v>
      </c>
      <c r="H314" s="135">
        <v>135.22999999999999</v>
      </c>
      <c r="I314" s="136"/>
      <c r="L314" s="132"/>
      <c r="M314" s="137"/>
      <c r="N314" s="138"/>
      <c r="O314" s="138"/>
      <c r="P314" s="138"/>
      <c r="Q314" s="138"/>
      <c r="R314" s="138"/>
      <c r="S314" s="138"/>
      <c r="T314" s="139"/>
      <c r="AT314" s="133" t="s">
        <v>93</v>
      </c>
      <c r="AU314" s="133" t="s">
        <v>2</v>
      </c>
      <c r="AV314" s="131" t="s">
        <v>91</v>
      </c>
      <c r="AW314" s="131" t="s">
        <v>95</v>
      </c>
      <c r="AX314" s="131" t="s">
        <v>82</v>
      </c>
      <c r="AY314" s="133" t="s">
        <v>84</v>
      </c>
    </row>
    <row r="315" spans="1:65" s="14" customFormat="1" ht="21.6" customHeight="1" x14ac:dyDescent="0.2">
      <c r="A315" s="10"/>
      <c r="B315" s="106"/>
      <c r="C315" s="148" t="s">
        <v>399</v>
      </c>
      <c r="D315" s="148" t="s">
        <v>154</v>
      </c>
      <c r="E315" s="149" t="s">
        <v>400</v>
      </c>
      <c r="F315" s="150" t="s">
        <v>401</v>
      </c>
      <c r="G315" s="151" t="s">
        <v>150</v>
      </c>
      <c r="H315" s="152">
        <v>148.75299999999999</v>
      </c>
      <c r="I315" s="153"/>
      <c r="J315" s="154">
        <f>ROUND(I315*H315,2)</f>
        <v>0</v>
      </c>
      <c r="K315" s="150" t="s">
        <v>90</v>
      </c>
      <c r="L315" s="155"/>
      <c r="M315" s="156" t="s">
        <v>10</v>
      </c>
      <c r="N315" s="157" t="s">
        <v>27</v>
      </c>
      <c r="O315" s="116"/>
      <c r="P315" s="117">
        <f>O315*H315</f>
        <v>0</v>
      </c>
      <c r="Q315" s="117">
        <v>1.35E-2</v>
      </c>
      <c r="R315" s="117">
        <f>Q315*H315</f>
        <v>2.0081654999999996</v>
      </c>
      <c r="S315" s="117">
        <v>0</v>
      </c>
      <c r="T315" s="118">
        <f>S315*H315</f>
        <v>0</v>
      </c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R315" s="119" t="s">
        <v>127</v>
      </c>
      <c r="AT315" s="119" t="s">
        <v>154</v>
      </c>
      <c r="AU315" s="119" t="s">
        <v>2</v>
      </c>
      <c r="AY315" s="2" t="s">
        <v>84</v>
      </c>
      <c r="BE315" s="120">
        <f>IF(N315="základní",J315,0)</f>
        <v>0</v>
      </c>
      <c r="BF315" s="120">
        <f>IF(N315="snížená",J315,0)</f>
        <v>0</v>
      </c>
      <c r="BG315" s="120">
        <f>IF(N315="zákl. přenesená",J315,0)</f>
        <v>0</v>
      </c>
      <c r="BH315" s="120">
        <f>IF(N315="sníž. přenesená",J315,0)</f>
        <v>0</v>
      </c>
      <c r="BI315" s="120">
        <f>IF(N315="nulová",J315,0)</f>
        <v>0</v>
      </c>
      <c r="BJ315" s="2" t="s">
        <v>82</v>
      </c>
      <c r="BK315" s="120">
        <f>ROUND(I315*H315,2)</f>
        <v>0</v>
      </c>
      <c r="BL315" s="2" t="s">
        <v>91</v>
      </c>
      <c r="BM315" s="119" t="s">
        <v>402</v>
      </c>
    </row>
    <row r="316" spans="1:65" s="121" customFormat="1" x14ac:dyDescent="0.2">
      <c r="B316" s="122"/>
      <c r="D316" s="123" t="s">
        <v>93</v>
      </c>
      <c r="E316" s="124" t="s">
        <v>10</v>
      </c>
      <c r="F316" s="125" t="s">
        <v>403</v>
      </c>
      <c r="H316" s="126">
        <v>148.75299999999999</v>
      </c>
      <c r="I316" s="127"/>
      <c r="L316" s="122"/>
      <c r="M316" s="128"/>
      <c r="N316" s="129"/>
      <c r="O316" s="129"/>
      <c r="P316" s="129"/>
      <c r="Q316" s="129"/>
      <c r="R316" s="129"/>
      <c r="S316" s="129"/>
      <c r="T316" s="130"/>
      <c r="AT316" s="124" t="s">
        <v>93</v>
      </c>
      <c r="AU316" s="124" t="s">
        <v>2</v>
      </c>
      <c r="AV316" s="121" t="s">
        <v>2</v>
      </c>
      <c r="AW316" s="121" t="s">
        <v>95</v>
      </c>
      <c r="AX316" s="121" t="s">
        <v>82</v>
      </c>
      <c r="AY316" s="124" t="s">
        <v>84</v>
      </c>
    </row>
    <row r="317" spans="1:65" s="14" customFormat="1" ht="43.15" customHeight="1" x14ac:dyDescent="0.2">
      <c r="A317" s="10"/>
      <c r="B317" s="106"/>
      <c r="C317" s="107" t="s">
        <v>404</v>
      </c>
      <c r="D317" s="107" t="s">
        <v>86</v>
      </c>
      <c r="E317" s="108" t="s">
        <v>405</v>
      </c>
      <c r="F317" s="109" t="s">
        <v>406</v>
      </c>
      <c r="G317" s="110" t="s">
        <v>150</v>
      </c>
      <c r="H317" s="111">
        <v>29.06</v>
      </c>
      <c r="I317" s="112"/>
      <c r="J317" s="113">
        <f>ROUND(I317*H317,2)</f>
        <v>0</v>
      </c>
      <c r="K317" s="109" t="s">
        <v>90</v>
      </c>
      <c r="L317" s="11"/>
      <c r="M317" s="114" t="s">
        <v>10</v>
      </c>
      <c r="N317" s="115" t="s">
        <v>27</v>
      </c>
      <c r="O317" s="116"/>
      <c r="P317" s="117">
        <f>O317*H317</f>
        <v>0</v>
      </c>
      <c r="Q317" s="117">
        <v>7.2100000000000003E-3</v>
      </c>
      <c r="R317" s="117">
        <f>Q317*H317</f>
        <v>0.2095226</v>
      </c>
      <c r="S317" s="117">
        <v>0</v>
      </c>
      <c r="T317" s="118">
        <f>S317*H317</f>
        <v>0</v>
      </c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R317" s="119" t="s">
        <v>91</v>
      </c>
      <c r="AT317" s="119" t="s">
        <v>86</v>
      </c>
      <c r="AU317" s="119" t="s">
        <v>2</v>
      </c>
      <c r="AY317" s="2" t="s">
        <v>84</v>
      </c>
      <c r="BE317" s="120">
        <f>IF(N317="základní",J317,0)</f>
        <v>0</v>
      </c>
      <c r="BF317" s="120">
        <f>IF(N317="snížená",J317,0)</f>
        <v>0</v>
      </c>
      <c r="BG317" s="120">
        <f>IF(N317="zákl. přenesená",J317,0)</f>
        <v>0</v>
      </c>
      <c r="BH317" s="120">
        <f>IF(N317="sníž. přenesená",J317,0)</f>
        <v>0</v>
      </c>
      <c r="BI317" s="120">
        <f>IF(N317="nulová",J317,0)</f>
        <v>0</v>
      </c>
      <c r="BJ317" s="2" t="s">
        <v>82</v>
      </c>
      <c r="BK317" s="120">
        <f>ROUND(I317*H317,2)</f>
        <v>0</v>
      </c>
      <c r="BL317" s="2" t="s">
        <v>91</v>
      </c>
      <c r="BM317" s="119" t="s">
        <v>407</v>
      </c>
    </row>
    <row r="318" spans="1:65" s="121" customFormat="1" x14ac:dyDescent="0.2">
      <c r="B318" s="122"/>
      <c r="D318" s="123" t="s">
        <v>93</v>
      </c>
      <c r="E318" s="124" t="s">
        <v>10</v>
      </c>
      <c r="F318" s="125" t="s">
        <v>408</v>
      </c>
      <c r="H318" s="126">
        <v>29.06</v>
      </c>
      <c r="I318" s="127"/>
      <c r="L318" s="122"/>
      <c r="M318" s="128"/>
      <c r="N318" s="129"/>
      <c r="O318" s="129"/>
      <c r="P318" s="129"/>
      <c r="Q318" s="129"/>
      <c r="R318" s="129"/>
      <c r="S318" s="129"/>
      <c r="T318" s="130"/>
      <c r="AT318" s="124" t="s">
        <v>93</v>
      </c>
      <c r="AU318" s="124" t="s">
        <v>2</v>
      </c>
      <c r="AV318" s="121" t="s">
        <v>2</v>
      </c>
      <c r="AW318" s="121" t="s">
        <v>95</v>
      </c>
      <c r="AX318" s="121" t="s">
        <v>82</v>
      </c>
      <c r="AY318" s="124" t="s">
        <v>84</v>
      </c>
    </row>
    <row r="319" spans="1:65" s="14" customFormat="1" ht="21.6" customHeight="1" x14ac:dyDescent="0.2">
      <c r="A319" s="10"/>
      <c r="B319" s="106"/>
      <c r="C319" s="148" t="s">
        <v>409</v>
      </c>
      <c r="D319" s="148" t="s">
        <v>154</v>
      </c>
      <c r="E319" s="149" t="s">
        <v>410</v>
      </c>
      <c r="F319" s="150" t="s">
        <v>411</v>
      </c>
      <c r="G319" s="151" t="s">
        <v>150</v>
      </c>
      <c r="H319" s="152">
        <v>31.966000000000001</v>
      </c>
      <c r="I319" s="153"/>
      <c r="J319" s="154">
        <f>ROUND(I319*H319,2)</f>
        <v>0</v>
      </c>
      <c r="K319" s="150" t="s">
        <v>90</v>
      </c>
      <c r="L319" s="155"/>
      <c r="M319" s="156" t="s">
        <v>10</v>
      </c>
      <c r="N319" s="157" t="s">
        <v>27</v>
      </c>
      <c r="O319" s="116"/>
      <c r="P319" s="117">
        <f>O319*H319</f>
        <v>0</v>
      </c>
      <c r="Q319" s="117">
        <v>7.4999999999999997E-3</v>
      </c>
      <c r="R319" s="117">
        <f>Q319*H319</f>
        <v>0.23974499999999999</v>
      </c>
      <c r="S319" s="117">
        <v>0</v>
      </c>
      <c r="T319" s="118">
        <f>S319*H319</f>
        <v>0</v>
      </c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R319" s="119" t="s">
        <v>127</v>
      </c>
      <c r="AT319" s="119" t="s">
        <v>154</v>
      </c>
      <c r="AU319" s="119" t="s">
        <v>2</v>
      </c>
      <c r="AY319" s="2" t="s">
        <v>84</v>
      </c>
      <c r="BE319" s="120">
        <f>IF(N319="základní",J319,0)</f>
        <v>0</v>
      </c>
      <c r="BF319" s="120">
        <f>IF(N319="snížená",J319,0)</f>
        <v>0</v>
      </c>
      <c r="BG319" s="120">
        <f>IF(N319="zákl. přenesená",J319,0)</f>
        <v>0</v>
      </c>
      <c r="BH319" s="120">
        <f>IF(N319="sníž. přenesená",J319,0)</f>
        <v>0</v>
      </c>
      <c r="BI319" s="120">
        <f>IF(N319="nulová",J319,0)</f>
        <v>0</v>
      </c>
      <c r="BJ319" s="2" t="s">
        <v>82</v>
      </c>
      <c r="BK319" s="120">
        <f>ROUND(I319*H319,2)</f>
        <v>0</v>
      </c>
      <c r="BL319" s="2" t="s">
        <v>91</v>
      </c>
      <c r="BM319" s="119" t="s">
        <v>412</v>
      </c>
    </row>
    <row r="320" spans="1:65" s="121" customFormat="1" x14ac:dyDescent="0.2">
      <c r="B320" s="122"/>
      <c r="D320" s="123" t="s">
        <v>93</v>
      </c>
      <c r="E320" s="124" t="s">
        <v>10</v>
      </c>
      <c r="F320" s="125" t="s">
        <v>413</v>
      </c>
      <c r="H320" s="126">
        <v>31.966000000000001</v>
      </c>
      <c r="I320" s="127"/>
      <c r="L320" s="122"/>
      <c r="M320" s="128"/>
      <c r="N320" s="129"/>
      <c r="O320" s="129"/>
      <c r="P320" s="129"/>
      <c r="Q320" s="129"/>
      <c r="R320" s="129"/>
      <c r="S320" s="129"/>
      <c r="T320" s="130"/>
      <c r="AT320" s="124" t="s">
        <v>93</v>
      </c>
      <c r="AU320" s="124" t="s">
        <v>2</v>
      </c>
      <c r="AV320" s="121" t="s">
        <v>2</v>
      </c>
      <c r="AW320" s="121" t="s">
        <v>95</v>
      </c>
      <c r="AX320" s="121" t="s">
        <v>82</v>
      </c>
      <c r="AY320" s="124" t="s">
        <v>84</v>
      </c>
    </row>
    <row r="321" spans="1:65" s="14" customFormat="1" ht="54" customHeight="1" x14ac:dyDescent="0.2">
      <c r="A321" s="10"/>
      <c r="B321" s="106"/>
      <c r="C321" s="107" t="s">
        <v>414</v>
      </c>
      <c r="D321" s="107" t="s">
        <v>86</v>
      </c>
      <c r="E321" s="108" t="s">
        <v>415</v>
      </c>
      <c r="F321" s="109" t="s">
        <v>416</v>
      </c>
      <c r="G321" s="110" t="s">
        <v>167</v>
      </c>
      <c r="H321" s="111">
        <v>13.5</v>
      </c>
      <c r="I321" s="112"/>
      <c r="J321" s="113">
        <f>ROUND(I321*H321,2)</f>
        <v>0</v>
      </c>
      <c r="K321" s="109" t="s">
        <v>90</v>
      </c>
      <c r="L321" s="11"/>
      <c r="M321" s="114" t="s">
        <v>10</v>
      </c>
      <c r="N321" s="115" t="s">
        <v>27</v>
      </c>
      <c r="O321" s="116"/>
      <c r="P321" s="117">
        <f>O321*H321</f>
        <v>0</v>
      </c>
      <c r="Q321" s="117">
        <v>1.7600000000000001E-3</v>
      </c>
      <c r="R321" s="117">
        <f>Q321*H321</f>
        <v>2.376E-2</v>
      </c>
      <c r="S321" s="117">
        <v>0</v>
      </c>
      <c r="T321" s="118">
        <f>S321*H321</f>
        <v>0</v>
      </c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R321" s="119" t="s">
        <v>91</v>
      </c>
      <c r="AT321" s="119" t="s">
        <v>86</v>
      </c>
      <c r="AU321" s="119" t="s">
        <v>2</v>
      </c>
      <c r="AY321" s="2" t="s">
        <v>84</v>
      </c>
      <c r="BE321" s="120">
        <f>IF(N321="základní",J321,0)</f>
        <v>0</v>
      </c>
      <c r="BF321" s="120">
        <f>IF(N321="snížená",J321,0)</f>
        <v>0</v>
      </c>
      <c r="BG321" s="120">
        <f>IF(N321="zákl. přenesená",J321,0)</f>
        <v>0</v>
      </c>
      <c r="BH321" s="120">
        <f>IF(N321="sníž. přenesená",J321,0)</f>
        <v>0</v>
      </c>
      <c r="BI321" s="120">
        <f>IF(N321="nulová",J321,0)</f>
        <v>0</v>
      </c>
      <c r="BJ321" s="2" t="s">
        <v>82</v>
      </c>
      <c r="BK321" s="120">
        <f>ROUND(I321*H321,2)</f>
        <v>0</v>
      </c>
      <c r="BL321" s="2" t="s">
        <v>91</v>
      </c>
      <c r="BM321" s="119" t="s">
        <v>417</v>
      </c>
    </row>
    <row r="322" spans="1:65" s="121" customFormat="1" x14ac:dyDescent="0.2">
      <c r="B322" s="122"/>
      <c r="D322" s="123" t="s">
        <v>93</v>
      </c>
      <c r="E322" s="124" t="s">
        <v>10</v>
      </c>
      <c r="F322" s="125" t="s">
        <v>372</v>
      </c>
      <c r="H322" s="126">
        <v>13.5</v>
      </c>
      <c r="I322" s="127"/>
      <c r="L322" s="122"/>
      <c r="M322" s="128"/>
      <c r="N322" s="129"/>
      <c r="O322" s="129"/>
      <c r="P322" s="129"/>
      <c r="Q322" s="129"/>
      <c r="R322" s="129"/>
      <c r="S322" s="129"/>
      <c r="T322" s="130"/>
      <c r="AT322" s="124" t="s">
        <v>93</v>
      </c>
      <c r="AU322" s="124" t="s">
        <v>2</v>
      </c>
      <c r="AV322" s="121" t="s">
        <v>2</v>
      </c>
      <c r="AW322" s="121" t="s">
        <v>95</v>
      </c>
      <c r="AX322" s="121" t="s">
        <v>82</v>
      </c>
      <c r="AY322" s="124" t="s">
        <v>84</v>
      </c>
    </row>
    <row r="323" spans="1:65" s="14" customFormat="1" ht="21.6" customHeight="1" x14ac:dyDescent="0.2">
      <c r="A323" s="10"/>
      <c r="B323" s="106"/>
      <c r="C323" s="148" t="s">
        <v>418</v>
      </c>
      <c r="D323" s="148" t="s">
        <v>154</v>
      </c>
      <c r="E323" s="149" t="s">
        <v>419</v>
      </c>
      <c r="F323" s="150" t="s">
        <v>420</v>
      </c>
      <c r="G323" s="151" t="s">
        <v>150</v>
      </c>
      <c r="H323" s="152">
        <v>2.97</v>
      </c>
      <c r="I323" s="153"/>
      <c r="J323" s="154">
        <f>ROUND(I323*H323,2)</f>
        <v>0</v>
      </c>
      <c r="K323" s="150" t="s">
        <v>90</v>
      </c>
      <c r="L323" s="155"/>
      <c r="M323" s="156" t="s">
        <v>10</v>
      </c>
      <c r="N323" s="157" t="s">
        <v>27</v>
      </c>
      <c r="O323" s="116"/>
      <c r="P323" s="117">
        <f>O323*H323</f>
        <v>0</v>
      </c>
      <c r="Q323" s="117">
        <v>6.0000000000000001E-3</v>
      </c>
      <c r="R323" s="117">
        <f>Q323*H323</f>
        <v>1.7820000000000003E-2</v>
      </c>
      <c r="S323" s="117">
        <v>0</v>
      </c>
      <c r="T323" s="118">
        <f>S323*H323</f>
        <v>0</v>
      </c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R323" s="119" t="s">
        <v>127</v>
      </c>
      <c r="AT323" s="119" t="s">
        <v>154</v>
      </c>
      <c r="AU323" s="119" t="s">
        <v>2</v>
      </c>
      <c r="AY323" s="2" t="s">
        <v>84</v>
      </c>
      <c r="BE323" s="120">
        <f>IF(N323="základní",J323,0)</f>
        <v>0</v>
      </c>
      <c r="BF323" s="120">
        <f>IF(N323="snížená",J323,0)</f>
        <v>0</v>
      </c>
      <c r="BG323" s="120">
        <f>IF(N323="zákl. přenesená",J323,0)</f>
        <v>0</v>
      </c>
      <c r="BH323" s="120">
        <f>IF(N323="sníž. přenesená",J323,0)</f>
        <v>0</v>
      </c>
      <c r="BI323" s="120">
        <f>IF(N323="nulová",J323,0)</f>
        <v>0</v>
      </c>
      <c r="BJ323" s="2" t="s">
        <v>82</v>
      </c>
      <c r="BK323" s="120">
        <f>ROUND(I323*H323,2)</f>
        <v>0</v>
      </c>
      <c r="BL323" s="2" t="s">
        <v>91</v>
      </c>
      <c r="BM323" s="119" t="s">
        <v>421</v>
      </c>
    </row>
    <row r="324" spans="1:65" s="121" customFormat="1" x14ac:dyDescent="0.2">
      <c r="B324" s="122"/>
      <c r="D324" s="123" t="s">
        <v>93</v>
      </c>
      <c r="E324" s="124" t="s">
        <v>10</v>
      </c>
      <c r="F324" s="125" t="s">
        <v>422</v>
      </c>
      <c r="H324" s="126">
        <v>2.97</v>
      </c>
      <c r="I324" s="127"/>
      <c r="L324" s="122"/>
      <c r="M324" s="128"/>
      <c r="N324" s="129"/>
      <c r="O324" s="129"/>
      <c r="P324" s="129"/>
      <c r="Q324" s="129"/>
      <c r="R324" s="129"/>
      <c r="S324" s="129"/>
      <c r="T324" s="130"/>
      <c r="AT324" s="124" t="s">
        <v>93</v>
      </c>
      <c r="AU324" s="124" t="s">
        <v>2</v>
      </c>
      <c r="AV324" s="121" t="s">
        <v>2</v>
      </c>
      <c r="AW324" s="121" t="s">
        <v>95</v>
      </c>
      <c r="AX324" s="121" t="s">
        <v>82</v>
      </c>
      <c r="AY324" s="124" t="s">
        <v>84</v>
      </c>
    </row>
    <row r="325" spans="1:65" s="14" customFormat="1" ht="54" customHeight="1" x14ac:dyDescent="0.2">
      <c r="A325" s="10"/>
      <c r="B325" s="106"/>
      <c r="C325" s="107" t="s">
        <v>423</v>
      </c>
      <c r="D325" s="107" t="s">
        <v>86</v>
      </c>
      <c r="E325" s="108" t="s">
        <v>424</v>
      </c>
      <c r="F325" s="109" t="s">
        <v>425</v>
      </c>
      <c r="G325" s="110" t="s">
        <v>150</v>
      </c>
      <c r="H325" s="111">
        <v>50.048999999999999</v>
      </c>
      <c r="I325" s="112"/>
      <c r="J325" s="113">
        <f>ROUND(I325*H325,2)</f>
        <v>0</v>
      </c>
      <c r="K325" s="109" t="s">
        <v>90</v>
      </c>
      <c r="L325" s="11"/>
      <c r="M325" s="114" t="s">
        <v>10</v>
      </c>
      <c r="N325" s="115" t="s">
        <v>27</v>
      </c>
      <c r="O325" s="116"/>
      <c r="P325" s="117">
        <f>O325*H325</f>
        <v>0</v>
      </c>
      <c r="Q325" s="117">
        <v>6.0000000000000002E-5</v>
      </c>
      <c r="R325" s="117">
        <f>Q325*H325</f>
        <v>3.0029399999999999E-3</v>
      </c>
      <c r="S325" s="117">
        <v>0</v>
      </c>
      <c r="T325" s="118">
        <f>S325*H325</f>
        <v>0</v>
      </c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R325" s="119" t="s">
        <v>91</v>
      </c>
      <c r="AT325" s="119" t="s">
        <v>86</v>
      </c>
      <c r="AU325" s="119" t="s">
        <v>2</v>
      </c>
      <c r="AY325" s="2" t="s">
        <v>84</v>
      </c>
      <c r="BE325" s="120">
        <f>IF(N325="základní",J325,0)</f>
        <v>0</v>
      </c>
      <c r="BF325" s="120">
        <f>IF(N325="snížená",J325,0)</f>
        <v>0</v>
      </c>
      <c r="BG325" s="120">
        <f>IF(N325="zákl. přenesená",J325,0)</f>
        <v>0</v>
      </c>
      <c r="BH325" s="120">
        <f>IF(N325="sníž. přenesená",J325,0)</f>
        <v>0</v>
      </c>
      <c r="BI325" s="120">
        <f>IF(N325="nulová",J325,0)</f>
        <v>0</v>
      </c>
      <c r="BJ325" s="2" t="s">
        <v>82</v>
      </c>
      <c r="BK325" s="120">
        <f>ROUND(I325*H325,2)</f>
        <v>0</v>
      </c>
      <c r="BL325" s="2" t="s">
        <v>91</v>
      </c>
      <c r="BM325" s="119" t="s">
        <v>426</v>
      </c>
    </row>
    <row r="326" spans="1:65" s="14" customFormat="1" ht="54" customHeight="1" x14ac:dyDescent="0.2">
      <c r="A326" s="10"/>
      <c r="B326" s="106"/>
      <c r="C326" s="107" t="s">
        <v>427</v>
      </c>
      <c r="D326" s="107" t="s">
        <v>86</v>
      </c>
      <c r="E326" s="108" t="s">
        <v>428</v>
      </c>
      <c r="F326" s="109" t="s">
        <v>429</v>
      </c>
      <c r="G326" s="110" t="s">
        <v>150</v>
      </c>
      <c r="H326" s="111">
        <v>135.22999999999999</v>
      </c>
      <c r="I326" s="112"/>
      <c r="J326" s="113">
        <f>ROUND(I326*H326,2)</f>
        <v>0</v>
      </c>
      <c r="K326" s="109" t="s">
        <v>90</v>
      </c>
      <c r="L326" s="11"/>
      <c r="M326" s="114" t="s">
        <v>10</v>
      </c>
      <c r="N326" s="115" t="s">
        <v>27</v>
      </c>
      <c r="O326" s="116"/>
      <c r="P326" s="117">
        <f>O326*H326</f>
        <v>0</v>
      </c>
      <c r="Q326" s="117">
        <v>6.0000000000000002E-5</v>
      </c>
      <c r="R326" s="117">
        <f>Q326*H326</f>
        <v>8.1137999999999991E-3</v>
      </c>
      <c r="S326" s="117">
        <v>0</v>
      </c>
      <c r="T326" s="118">
        <f>S326*H326</f>
        <v>0</v>
      </c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R326" s="119" t="s">
        <v>91</v>
      </c>
      <c r="AT326" s="119" t="s">
        <v>86</v>
      </c>
      <c r="AU326" s="119" t="s">
        <v>2</v>
      </c>
      <c r="AY326" s="2" t="s">
        <v>84</v>
      </c>
      <c r="BE326" s="120">
        <f>IF(N326="základní",J326,0)</f>
        <v>0</v>
      </c>
      <c r="BF326" s="120">
        <f>IF(N326="snížená",J326,0)</f>
        <v>0</v>
      </c>
      <c r="BG326" s="120">
        <f>IF(N326="zákl. přenesená",J326,0)</f>
        <v>0</v>
      </c>
      <c r="BH326" s="120">
        <f>IF(N326="sníž. přenesená",J326,0)</f>
        <v>0</v>
      </c>
      <c r="BI326" s="120">
        <f>IF(N326="nulová",J326,0)</f>
        <v>0</v>
      </c>
      <c r="BJ326" s="2" t="s">
        <v>82</v>
      </c>
      <c r="BK326" s="120">
        <f>ROUND(I326*H326,2)</f>
        <v>0</v>
      </c>
      <c r="BL326" s="2" t="s">
        <v>91</v>
      </c>
      <c r="BM326" s="119" t="s">
        <v>430</v>
      </c>
    </row>
    <row r="327" spans="1:65" s="14" customFormat="1" ht="32.450000000000003" customHeight="1" x14ac:dyDescent="0.2">
      <c r="A327" s="10"/>
      <c r="B327" s="106"/>
      <c r="C327" s="107" t="s">
        <v>431</v>
      </c>
      <c r="D327" s="107" t="s">
        <v>86</v>
      </c>
      <c r="E327" s="108" t="s">
        <v>432</v>
      </c>
      <c r="F327" s="109" t="s">
        <v>433</v>
      </c>
      <c r="G327" s="110" t="s">
        <v>167</v>
      </c>
      <c r="H327" s="111">
        <v>36.325000000000003</v>
      </c>
      <c r="I327" s="112"/>
      <c r="J327" s="113">
        <f>ROUND(I327*H327,2)</f>
        <v>0</v>
      </c>
      <c r="K327" s="109" t="s">
        <v>90</v>
      </c>
      <c r="L327" s="11"/>
      <c r="M327" s="114" t="s">
        <v>10</v>
      </c>
      <c r="N327" s="115" t="s">
        <v>27</v>
      </c>
      <c r="O327" s="116"/>
      <c r="P327" s="117">
        <f>O327*H327</f>
        <v>0</v>
      </c>
      <c r="Q327" s="117">
        <v>3.0000000000000001E-5</v>
      </c>
      <c r="R327" s="117">
        <f>Q327*H327</f>
        <v>1.08975E-3</v>
      </c>
      <c r="S327" s="117">
        <v>0</v>
      </c>
      <c r="T327" s="118">
        <f>S327*H327</f>
        <v>0</v>
      </c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R327" s="119" t="s">
        <v>91</v>
      </c>
      <c r="AT327" s="119" t="s">
        <v>86</v>
      </c>
      <c r="AU327" s="119" t="s">
        <v>2</v>
      </c>
      <c r="AY327" s="2" t="s">
        <v>84</v>
      </c>
      <c r="BE327" s="120">
        <f>IF(N327="základní",J327,0)</f>
        <v>0</v>
      </c>
      <c r="BF327" s="120">
        <f>IF(N327="snížená",J327,0)</f>
        <v>0</v>
      </c>
      <c r="BG327" s="120">
        <f>IF(N327="zákl. přenesená",J327,0)</f>
        <v>0</v>
      </c>
      <c r="BH327" s="120">
        <f>IF(N327="sníž. přenesená",J327,0)</f>
        <v>0</v>
      </c>
      <c r="BI327" s="120">
        <f>IF(N327="nulová",J327,0)</f>
        <v>0</v>
      </c>
      <c r="BJ327" s="2" t="s">
        <v>82</v>
      </c>
      <c r="BK327" s="120">
        <f>ROUND(I327*H327,2)</f>
        <v>0</v>
      </c>
      <c r="BL327" s="2" t="s">
        <v>91</v>
      </c>
      <c r="BM327" s="119" t="s">
        <v>434</v>
      </c>
    </row>
    <row r="328" spans="1:65" s="121" customFormat="1" x14ac:dyDescent="0.2">
      <c r="B328" s="122"/>
      <c r="D328" s="123" t="s">
        <v>93</v>
      </c>
      <c r="E328" s="124" t="s">
        <v>10</v>
      </c>
      <c r="F328" s="125" t="s">
        <v>435</v>
      </c>
      <c r="H328" s="126">
        <v>36.325000000000003</v>
      </c>
      <c r="I328" s="127"/>
      <c r="L328" s="122"/>
      <c r="M328" s="128"/>
      <c r="N328" s="129"/>
      <c r="O328" s="129"/>
      <c r="P328" s="129"/>
      <c r="Q328" s="129"/>
      <c r="R328" s="129"/>
      <c r="S328" s="129"/>
      <c r="T328" s="130"/>
      <c r="AT328" s="124" t="s">
        <v>93</v>
      </c>
      <c r="AU328" s="124" t="s">
        <v>2</v>
      </c>
      <c r="AV328" s="121" t="s">
        <v>2</v>
      </c>
      <c r="AW328" s="121" t="s">
        <v>95</v>
      </c>
      <c r="AX328" s="121" t="s">
        <v>82</v>
      </c>
      <c r="AY328" s="124" t="s">
        <v>84</v>
      </c>
    </row>
    <row r="329" spans="1:65" s="14" customFormat="1" ht="21.6" customHeight="1" x14ac:dyDescent="0.2">
      <c r="A329" s="10"/>
      <c r="B329" s="106"/>
      <c r="C329" s="148" t="s">
        <v>436</v>
      </c>
      <c r="D329" s="148" t="s">
        <v>154</v>
      </c>
      <c r="E329" s="149" t="s">
        <v>437</v>
      </c>
      <c r="F329" s="150" t="s">
        <v>438</v>
      </c>
      <c r="G329" s="151" t="s">
        <v>167</v>
      </c>
      <c r="H329" s="152">
        <v>39.957999999999998</v>
      </c>
      <c r="I329" s="153"/>
      <c r="J329" s="154">
        <f>ROUND(I329*H329,2)</f>
        <v>0</v>
      </c>
      <c r="K329" s="150" t="s">
        <v>90</v>
      </c>
      <c r="L329" s="155"/>
      <c r="M329" s="156" t="s">
        <v>10</v>
      </c>
      <c r="N329" s="157" t="s">
        <v>27</v>
      </c>
      <c r="O329" s="116"/>
      <c r="P329" s="117">
        <f>O329*H329</f>
        <v>0</v>
      </c>
      <c r="Q329" s="117">
        <v>3.2000000000000003E-4</v>
      </c>
      <c r="R329" s="117">
        <f>Q329*H329</f>
        <v>1.2786560000000001E-2</v>
      </c>
      <c r="S329" s="117">
        <v>0</v>
      </c>
      <c r="T329" s="118">
        <f>S329*H329</f>
        <v>0</v>
      </c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R329" s="119" t="s">
        <v>127</v>
      </c>
      <c r="AT329" s="119" t="s">
        <v>154</v>
      </c>
      <c r="AU329" s="119" t="s">
        <v>2</v>
      </c>
      <c r="AY329" s="2" t="s">
        <v>84</v>
      </c>
      <c r="BE329" s="120">
        <f>IF(N329="základní",J329,0)</f>
        <v>0</v>
      </c>
      <c r="BF329" s="120">
        <f>IF(N329="snížená",J329,0)</f>
        <v>0</v>
      </c>
      <c r="BG329" s="120">
        <f>IF(N329="zákl. přenesená",J329,0)</f>
        <v>0</v>
      </c>
      <c r="BH329" s="120">
        <f>IF(N329="sníž. přenesená",J329,0)</f>
        <v>0</v>
      </c>
      <c r="BI329" s="120">
        <f>IF(N329="nulová",J329,0)</f>
        <v>0</v>
      </c>
      <c r="BJ329" s="2" t="s">
        <v>82</v>
      </c>
      <c r="BK329" s="120">
        <f>ROUND(I329*H329,2)</f>
        <v>0</v>
      </c>
      <c r="BL329" s="2" t="s">
        <v>91</v>
      </c>
      <c r="BM329" s="119" t="s">
        <v>439</v>
      </c>
    </row>
    <row r="330" spans="1:65" s="121" customFormat="1" x14ac:dyDescent="0.2">
      <c r="B330" s="122"/>
      <c r="D330" s="123" t="s">
        <v>93</v>
      </c>
      <c r="E330" s="124" t="s">
        <v>10</v>
      </c>
      <c r="F330" s="125" t="s">
        <v>440</v>
      </c>
      <c r="H330" s="126">
        <v>39.957999999999998</v>
      </c>
      <c r="I330" s="127"/>
      <c r="L330" s="122"/>
      <c r="M330" s="128"/>
      <c r="N330" s="129"/>
      <c r="O330" s="129"/>
      <c r="P330" s="129"/>
      <c r="Q330" s="129"/>
      <c r="R330" s="129"/>
      <c r="S330" s="129"/>
      <c r="T330" s="130"/>
      <c r="AT330" s="124" t="s">
        <v>93</v>
      </c>
      <c r="AU330" s="124" t="s">
        <v>2</v>
      </c>
      <c r="AV330" s="121" t="s">
        <v>2</v>
      </c>
      <c r="AW330" s="121" t="s">
        <v>95</v>
      </c>
      <c r="AX330" s="121" t="s">
        <v>82</v>
      </c>
      <c r="AY330" s="124" t="s">
        <v>84</v>
      </c>
    </row>
    <row r="331" spans="1:65" s="14" customFormat="1" ht="32.450000000000003" customHeight="1" x14ac:dyDescent="0.2">
      <c r="A331" s="10"/>
      <c r="B331" s="106"/>
      <c r="C331" s="107" t="s">
        <v>441</v>
      </c>
      <c r="D331" s="107" t="s">
        <v>86</v>
      </c>
      <c r="E331" s="108" t="s">
        <v>442</v>
      </c>
      <c r="F331" s="109" t="s">
        <v>443</v>
      </c>
      <c r="G331" s="110" t="s">
        <v>167</v>
      </c>
      <c r="H331" s="111">
        <v>4.5</v>
      </c>
      <c r="I331" s="112"/>
      <c r="J331" s="113">
        <f>ROUND(I331*H331,2)</f>
        <v>0</v>
      </c>
      <c r="K331" s="109" t="s">
        <v>90</v>
      </c>
      <c r="L331" s="11"/>
      <c r="M331" s="114" t="s">
        <v>10</v>
      </c>
      <c r="N331" s="115" t="s">
        <v>27</v>
      </c>
      <c r="O331" s="116"/>
      <c r="P331" s="117">
        <f>O331*H331</f>
        <v>0</v>
      </c>
      <c r="Q331" s="117">
        <v>0</v>
      </c>
      <c r="R331" s="117">
        <f>Q331*H331</f>
        <v>0</v>
      </c>
      <c r="S331" s="117">
        <v>0</v>
      </c>
      <c r="T331" s="118">
        <f>S331*H331</f>
        <v>0</v>
      </c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R331" s="119" t="s">
        <v>91</v>
      </c>
      <c r="AT331" s="119" t="s">
        <v>86</v>
      </c>
      <c r="AU331" s="119" t="s">
        <v>2</v>
      </c>
      <c r="AY331" s="2" t="s">
        <v>84</v>
      </c>
      <c r="BE331" s="120">
        <f>IF(N331="základní",J331,0)</f>
        <v>0</v>
      </c>
      <c r="BF331" s="120">
        <f>IF(N331="snížená",J331,0)</f>
        <v>0</v>
      </c>
      <c r="BG331" s="120">
        <f>IF(N331="zákl. přenesená",J331,0)</f>
        <v>0</v>
      </c>
      <c r="BH331" s="120">
        <f>IF(N331="sníž. přenesená",J331,0)</f>
        <v>0</v>
      </c>
      <c r="BI331" s="120">
        <f>IF(N331="nulová",J331,0)</f>
        <v>0</v>
      </c>
      <c r="BJ331" s="2" t="s">
        <v>82</v>
      </c>
      <c r="BK331" s="120">
        <f>ROUND(I331*H331,2)</f>
        <v>0</v>
      </c>
      <c r="BL331" s="2" t="s">
        <v>91</v>
      </c>
      <c r="BM331" s="119" t="s">
        <v>444</v>
      </c>
    </row>
    <row r="332" spans="1:65" s="121" customFormat="1" x14ac:dyDescent="0.2">
      <c r="B332" s="122"/>
      <c r="D332" s="123" t="s">
        <v>93</v>
      </c>
      <c r="E332" s="124" t="s">
        <v>10</v>
      </c>
      <c r="F332" s="125" t="s">
        <v>445</v>
      </c>
      <c r="H332" s="126">
        <v>4.5</v>
      </c>
      <c r="I332" s="127"/>
      <c r="L332" s="122"/>
      <c r="M332" s="128"/>
      <c r="N332" s="129"/>
      <c r="O332" s="129"/>
      <c r="P332" s="129"/>
      <c r="Q332" s="129"/>
      <c r="R332" s="129"/>
      <c r="S332" s="129"/>
      <c r="T332" s="130"/>
      <c r="AT332" s="124" t="s">
        <v>93</v>
      </c>
      <c r="AU332" s="124" t="s">
        <v>2</v>
      </c>
      <c r="AV332" s="121" t="s">
        <v>2</v>
      </c>
      <c r="AW332" s="121" t="s">
        <v>95</v>
      </c>
      <c r="AX332" s="121" t="s">
        <v>82</v>
      </c>
      <c r="AY332" s="124" t="s">
        <v>84</v>
      </c>
    </row>
    <row r="333" spans="1:65" s="14" customFormat="1" ht="21.6" customHeight="1" x14ac:dyDescent="0.2">
      <c r="A333" s="10"/>
      <c r="B333" s="106"/>
      <c r="C333" s="148" t="s">
        <v>446</v>
      </c>
      <c r="D333" s="148" t="s">
        <v>154</v>
      </c>
      <c r="E333" s="149" t="s">
        <v>447</v>
      </c>
      <c r="F333" s="150" t="s">
        <v>448</v>
      </c>
      <c r="G333" s="151" t="s">
        <v>167</v>
      </c>
      <c r="H333" s="152">
        <v>4.95</v>
      </c>
      <c r="I333" s="153"/>
      <c r="J333" s="154">
        <f>ROUND(I333*H333,2)</f>
        <v>0</v>
      </c>
      <c r="K333" s="150" t="s">
        <v>90</v>
      </c>
      <c r="L333" s="155"/>
      <c r="M333" s="156" t="s">
        <v>10</v>
      </c>
      <c r="N333" s="157" t="s">
        <v>27</v>
      </c>
      <c r="O333" s="116"/>
      <c r="P333" s="117">
        <f>O333*H333</f>
        <v>0</v>
      </c>
      <c r="Q333" s="117">
        <v>2.9999999999999997E-4</v>
      </c>
      <c r="R333" s="117">
        <f>Q333*H333</f>
        <v>1.485E-3</v>
      </c>
      <c r="S333" s="117">
        <v>0</v>
      </c>
      <c r="T333" s="118">
        <f>S333*H333</f>
        <v>0</v>
      </c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R333" s="119" t="s">
        <v>127</v>
      </c>
      <c r="AT333" s="119" t="s">
        <v>154</v>
      </c>
      <c r="AU333" s="119" t="s">
        <v>2</v>
      </c>
      <c r="AY333" s="2" t="s">
        <v>84</v>
      </c>
      <c r="BE333" s="120">
        <f>IF(N333="základní",J333,0)</f>
        <v>0</v>
      </c>
      <c r="BF333" s="120">
        <f>IF(N333="snížená",J333,0)</f>
        <v>0</v>
      </c>
      <c r="BG333" s="120">
        <f>IF(N333="zákl. přenesená",J333,0)</f>
        <v>0</v>
      </c>
      <c r="BH333" s="120">
        <f>IF(N333="sníž. přenesená",J333,0)</f>
        <v>0</v>
      </c>
      <c r="BI333" s="120">
        <f>IF(N333="nulová",J333,0)</f>
        <v>0</v>
      </c>
      <c r="BJ333" s="2" t="s">
        <v>82</v>
      </c>
      <c r="BK333" s="120">
        <f>ROUND(I333*H333,2)</f>
        <v>0</v>
      </c>
      <c r="BL333" s="2" t="s">
        <v>91</v>
      </c>
      <c r="BM333" s="119" t="s">
        <v>449</v>
      </c>
    </row>
    <row r="334" spans="1:65" s="121" customFormat="1" x14ac:dyDescent="0.2">
      <c r="B334" s="122"/>
      <c r="D334" s="123" t="s">
        <v>93</v>
      </c>
      <c r="E334" s="124" t="s">
        <v>10</v>
      </c>
      <c r="F334" s="125" t="s">
        <v>450</v>
      </c>
      <c r="H334" s="126">
        <v>4.95</v>
      </c>
      <c r="I334" s="127"/>
      <c r="L334" s="122"/>
      <c r="M334" s="128"/>
      <c r="N334" s="129"/>
      <c r="O334" s="129"/>
      <c r="P334" s="129"/>
      <c r="Q334" s="129"/>
      <c r="R334" s="129"/>
      <c r="S334" s="129"/>
      <c r="T334" s="130"/>
      <c r="AT334" s="124" t="s">
        <v>93</v>
      </c>
      <c r="AU334" s="124" t="s">
        <v>2</v>
      </c>
      <c r="AV334" s="121" t="s">
        <v>2</v>
      </c>
      <c r="AW334" s="121" t="s">
        <v>95</v>
      </c>
      <c r="AX334" s="121" t="s">
        <v>82</v>
      </c>
      <c r="AY334" s="124" t="s">
        <v>84</v>
      </c>
    </row>
    <row r="335" spans="1:65" s="14" customFormat="1" ht="32.450000000000003" customHeight="1" x14ac:dyDescent="0.2">
      <c r="A335" s="10"/>
      <c r="B335" s="106"/>
      <c r="C335" s="107" t="s">
        <v>451</v>
      </c>
      <c r="D335" s="107" t="s">
        <v>86</v>
      </c>
      <c r="E335" s="108" t="s">
        <v>452</v>
      </c>
      <c r="F335" s="109" t="s">
        <v>453</v>
      </c>
      <c r="G335" s="110" t="s">
        <v>150</v>
      </c>
      <c r="H335" s="111">
        <v>185.279</v>
      </c>
      <c r="I335" s="112"/>
      <c r="J335" s="113">
        <f>ROUND(I335*H335,2)</f>
        <v>0</v>
      </c>
      <c r="K335" s="109" t="s">
        <v>90</v>
      </c>
      <c r="L335" s="11"/>
      <c r="M335" s="114" t="s">
        <v>10</v>
      </c>
      <c r="N335" s="115" t="s">
        <v>27</v>
      </c>
      <c r="O335" s="116"/>
      <c r="P335" s="117">
        <f>O335*H335</f>
        <v>0</v>
      </c>
      <c r="Q335" s="117">
        <v>2.3630000000000002E-2</v>
      </c>
      <c r="R335" s="117">
        <f>Q335*H335</f>
        <v>4.3781427700000002</v>
      </c>
      <c r="S335" s="117">
        <v>0</v>
      </c>
      <c r="T335" s="118">
        <f>S335*H335</f>
        <v>0</v>
      </c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R335" s="119" t="s">
        <v>91</v>
      </c>
      <c r="AT335" s="119" t="s">
        <v>86</v>
      </c>
      <c r="AU335" s="119" t="s">
        <v>2</v>
      </c>
      <c r="AY335" s="2" t="s">
        <v>84</v>
      </c>
      <c r="BE335" s="120">
        <f>IF(N335="základní",J335,0)</f>
        <v>0</v>
      </c>
      <c r="BF335" s="120">
        <f>IF(N335="snížená",J335,0)</f>
        <v>0</v>
      </c>
      <c r="BG335" s="120">
        <f>IF(N335="zákl. přenesená",J335,0)</f>
        <v>0</v>
      </c>
      <c r="BH335" s="120">
        <f>IF(N335="sníž. přenesená",J335,0)</f>
        <v>0</v>
      </c>
      <c r="BI335" s="120">
        <f>IF(N335="nulová",J335,0)</f>
        <v>0</v>
      </c>
      <c r="BJ335" s="2" t="s">
        <v>82</v>
      </c>
      <c r="BK335" s="120">
        <f>ROUND(I335*H335,2)</f>
        <v>0</v>
      </c>
      <c r="BL335" s="2" t="s">
        <v>91</v>
      </c>
      <c r="BM335" s="119" t="s">
        <v>454</v>
      </c>
    </row>
    <row r="336" spans="1:65" s="140" customFormat="1" x14ac:dyDescent="0.2">
      <c r="B336" s="141"/>
      <c r="D336" s="123" t="s">
        <v>93</v>
      </c>
      <c r="E336" s="142" t="s">
        <v>10</v>
      </c>
      <c r="F336" s="143" t="s">
        <v>353</v>
      </c>
      <c r="H336" s="142" t="s">
        <v>10</v>
      </c>
      <c r="I336" s="144"/>
      <c r="L336" s="141"/>
      <c r="M336" s="145"/>
      <c r="N336" s="146"/>
      <c r="O336" s="146"/>
      <c r="P336" s="146"/>
      <c r="Q336" s="146"/>
      <c r="R336" s="146"/>
      <c r="S336" s="146"/>
      <c r="T336" s="147"/>
      <c r="AT336" s="142" t="s">
        <v>93</v>
      </c>
      <c r="AU336" s="142" t="s">
        <v>2</v>
      </c>
      <c r="AV336" s="140" t="s">
        <v>82</v>
      </c>
      <c r="AW336" s="140" t="s">
        <v>95</v>
      </c>
      <c r="AX336" s="140" t="s">
        <v>83</v>
      </c>
      <c r="AY336" s="142" t="s">
        <v>84</v>
      </c>
    </row>
    <row r="337" spans="1:65" s="121" customFormat="1" x14ac:dyDescent="0.2">
      <c r="B337" s="122"/>
      <c r="D337" s="123" t="s">
        <v>93</v>
      </c>
      <c r="E337" s="124" t="s">
        <v>10</v>
      </c>
      <c r="F337" s="125" t="s">
        <v>354</v>
      </c>
      <c r="H337" s="126">
        <v>50.048999999999999</v>
      </c>
      <c r="I337" s="127"/>
      <c r="L337" s="122"/>
      <c r="M337" s="128"/>
      <c r="N337" s="129"/>
      <c r="O337" s="129"/>
      <c r="P337" s="129"/>
      <c r="Q337" s="129"/>
      <c r="R337" s="129"/>
      <c r="S337" s="129"/>
      <c r="T337" s="130"/>
      <c r="AT337" s="124" t="s">
        <v>93</v>
      </c>
      <c r="AU337" s="124" t="s">
        <v>2</v>
      </c>
      <c r="AV337" s="121" t="s">
        <v>2</v>
      </c>
      <c r="AW337" s="121" t="s">
        <v>95</v>
      </c>
      <c r="AX337" s="121" t="s">
        <v>83</v>
      </c>
      <c r="AY337" s="124" t="s">
        <v>84</v>
      </c>
    </row>
    <row r="338" spans="1:65" s="140" customFormat="1" x14ac:dyDescent="0.2">
      <c r="B338" s="141"/>
      <c r="D338" s="123" t="s">
        <v>93</v>
      </c>
      <c r="E338" s="142" t="s">
        <v>10</v>
      </c>
      <c r="F338" s="143" t="s">
        <v>355</v>
      </c>
      <c r="H338" s="142" t="s">
        <v>10</v>
      </c>
      <c r="I338" s="144"/>
      <c r="L338" s="141"/>
      <c r="M338" s="145"/>
      <c r="N338" s="146"/>
      <c r="O338" s="146"/>
      <c r="P338" s="146"/>
      <c r="Q338" s="146"/>
      <c r="R338" s="146"/>
      <c r="S338" s="146"/>
      <c r="T338" s="147"/>
      <c r="AT338" s="142" t="s">
        <v>93</v>
      </c>
      <c r="AU338" s="142" t="s">
        <v>2</v>
      </c>
      <c r="AV338" s="140" t="s">
        <v>82</v>
      </c>
      <c r="AW338" s="140" t="s">
        <v>95</v>
      </c>
      <c r="AX338" s="140" t="s">
        <v>83</v>
      </c>
      <c r="AY338" s="142" t="s">
        <v>84</v>
      </c>
    </row>
    <row r="339" spans="1:65" s="121" customFormat="1" ht="22.5" x14ac:dyDescent="0.2">
      <c r="B339" s="122"/>
      <c r="D339" s="123" t="s">
        <v>93</v>
      </c>
      <c r="E339" s="124" t="s">
        <v>10</v>
      </c>
      <c r="F339" s="125" t="s">
        <v>356</v>
      </c>
      <c r="H339" s="126">
        <v>135.22999999999999</v>
      </c>
      <c r="I339" s="127"/>
      <c r="L339" s="122"/>
      <c r="M339" s="128"/>
      <c r="N339" s="129"/>
      <c r="O339" s="129"/>
      <c r="P339" s="129"/>
      <c r="Q339" s="129"/>
      <c r="R339" s="129"/>
      <c r="S339" s="129"/>
      <c r="T339" s="130"/>
      <c r="AT339" s="124" t="s">
        <v>93</v>
      </c>
      <c r="AU339" s="124" t="s">
        <v>2</v>
      </c>
      <c r="AV339" s="121" t="s">
        <v>2</v>
      </c>
      <c r="AW339" s="121" t="s">
        <v>95</v>
      </c>
      <c r="AX339" s="121" t="s">
        <v>83</v>
      </c>
      <c r="AY339" s="124" t="s">
        <v>84</v>
      </c>
    </row>
    <row r="340" spans="1:65" s="131" customFormat="1" x14ac:dyDescent="0.2">
      <c r="B340" s="132"/>
      <c r="D340" s="123" t="s">
        <v>93</v>
      </c>
      <c r="E340" s="133" t="s">
        <v>10</v>
      </c>
      <c r="F340" s="134" t="s">
        <v>97</v>
      </c>
      <c r="H340" s="135">
        <v>185.279</v>
      </c>
      <c r="I340" s="136"/>
      <c r="L340" s="132"/>
      <c r="M340" s="137"/>
      <c r="N340" s="138"/>
      <c r="O340" s="138"/>
      <c r="P340" s="138"/>
      <c r="Q340" s="138"/>
      <c r="R340" s="138"/>
      <c r="S340" s="138"/>
      <c r="T340" s="139"/>
      <c r="AT340" s="133" t="s">
        <v>93</v>
      </c>
      <c r="AU340" s="133" t="s">
        <v>2</v>
      </c>
      <c r="AV340" s="131" t="s">
        <v>91</v>
      </c>
      <c r="AW340" s="131" t="s">
        <v>95</v>
      </c>
      <c r="AX340" s="131" t="s">
        <v>82</v>
      </c>
      <c r="AY340" s="133" t="s">
        <v>84</v>
      </c>
    </row>
    <row r="341" spans="1:65" s="14" customFormat="1" ht="43.15" customHeight="1" x14ac:dyDescent="0.2">
      <c r="A341" s="10"/>
      <c r="B341" s="106"/>
      <c r="C341" s="107" t="s">
        <v>455</v>
      </c>
      <c r="D341" s="107" t="s">
        <v>86</v>
      </c>
      <c r="E341" s="108" t="s">
        <v>456</v>
      </c>
      <c r="F341" s="109" t="s">
        <v>457</v>
      </c>
      <c r="G341" s="110" t="s">
        <v>150</v>
      </c>
      <c r="H341" s="111">
        <v>187.97900000000001</v>
      </c>
      <c r="I341" s="112"/>
      <c r="J341" s="113">
        <f>ROUND(I341*H341,2)</f>
        <v>0</v>
      </c>
      <c r="K341" s="109" t="s">
        <v>90</v>
      </c>
      <c r="L341" s="11"/>
      <c r="M341" s="114" t="s">
        <v>10</v>
      </c>
      <c r="N341" s="115" t="s">
        <v>27</v>
      </c>
      <c r="O341" s="116"/>
      <c r="P341" s="117">
        <f>O341*H341</f>
        <v>0</v>
      </c>
      <c r="Q341" s="117">
        <v>2.6800000000000001E-3</v>
      </c>
      <c r="R341" s="117">
        <f>Q341*H341</f>
        <v>0.50378372000000005</v>
      </c>
      <c r="S341" s="117">
        <v>0</v>
      </c>
      <c r="T341" s="118">
        <f>S341*H341</f>
        <v>0</v>
      </c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R341" s="119" t="s">
        <v>91</v>
      </c>
      <c r="AT341" s="119" t="s">
        <v>86</v>
      </c>
      <c r="AU341" s="119" t="s">
        <v>2</v>
      </c>
      <c r="AY341" s="2" t="s">
        <v>84</v>
      </c>
      <c r="BE341" s="120">
        <f>IF(N341="základní",J341,0)</f>
        <v>0</v>
      </c>
      <c r="BF341" s="120">
        <f>IF(N341="snížená",J341,0)</f>
        <v>0</v>
      </c>
      <c r="BG341" s="120">
        <f>IF(N341="zákl. přenesená",J341,0)</f>
        <v>0</v>
      </c>
      <c r="BH341" s="120">
        <f>IF(N341="sníž. přenesená",J341,0)</f>
        <v>0</v>
      </c>
      <c r="BI341" s="120">
        <f>IF(N341="nulová",J341,0)</f>
        <v>0</v>
      </c>
      <c r="BJ341" s="2" t="s">
        <v>82</v>
      </c>
      <c r="BK341" s="120">
        <f>ROUND(I341*H341,2)</f>
        <v>0</v>
      </c>
      <c r="BL341" s="2" t="s">
        <v>91</v>
      </c>
      <c r="BM341" s="119" t="s">
        <v>458</v>
      </c>
    </row>
    <row r="342" spans="1:65" s="140" customFormat="1" x14ac:dyDescent="0.2">
      <c r="B342" s="141"/>
      <c r="D342" s="123" t="s">
        <v>93</v>
      </c>
      <c r="E342" s="142" t="s">
        <v>10</v>
      </c>
      <c r="F342" s="143" t="s">
        <v>353</v>
      </c>
      <c r="H342" s="142" t="s">
        <v>10</v>
      </c>
      <c r="I342" s="144"/>
      <c r="L342" s="141"/>
      <c r="M342" s="145"/>
      <c r="N342" s="146"/>
      <c r="O342" s="146"/>
      <c r="P342" s="146"/>
      <c r="Q342" s="146"/>
      <c r="R342" s="146"/>
      <c r="S342" s="146"/>
      <c r="T342" s="147"/>
      <c r="AT342" s="142" t="s">
        <v>93</v>
      </c>
      <c r="AU342" s="142" t="s">
        <v>2</v>
      </c>
      <c r="AV342" s="140" t="s">
        <v>82</v>
      </c>
      <c r="AW342" s="140" t="s">
        <v>95</v>
      </c>
      <c r="AX342" s="140" t="s">
        <v>83</v>
      </c>
      <c r="AY342" s="142" t="s">
        <v>84</v>
      </c>
    </row>
    <row r="343" spans="1:65" s="121" customFormat="1" x14ac:dyDescent="0.2">
      <c r="B343" s="122"/>
      <c r="D343" s="123" t="s">
        <v>93</v>
      </c>
      <c r="E343" s="124" t="s">
        <v>10</v>
      </c>
      <c r="F343" s="125" t="s">
        <v>354</v>
      </c>
      <c r="H343" s="126">
        <v>50.048999999999999</v>
      </c>
      <c r="I343" s="127"/>
      <c r="L343" s="122"/>
      <c r="M343" s="128"/>
      <c r="N343" s="129"/>
      <c r="O343" s="129"/>
      <c r="P343" s="129"/>
      <c r="Q343" s="129"/>
      <c r="R343" s="129"/>
      <c r="S343" s="129"/>
      <c r="T343" s="130"/>
      <c r="AT343" s="124" t="s">
        <v>93</v>
      </c>
      <c r="AU343" s="124" t="s">
        <v>2</v>
      </c>
      <c r="AV343" s="121" t="s">
        <v>2</v>
      </c>
      <c r="AW343" s="121" t="s">
        <v>95</v>
      </c>
      <c r="AX343" s="121" t="s">
        <v>83</v>
      </c>
      <c r="AY343" s="124" t="s">
        <v>84</v>
      </c>
    </row>
    <row r="344" spans="1:65" s="140" customFormat="1" x14ac:dyDescent="0.2">
      <c r="B344" s="141"/>
      <c r="D344" s="123" t="s">
        <v>93</v>
      </c>
      <c r="E344" s="142" t="s">
        <v>10</v>
      </c>
      <c r="F344" s="143" t="s">
        <v>355</v>
      </c>
      <c r="H344" s="142" t="s">
        <v>10</v>
      </c>
      <c r="I344" s="144"/>
      <c r="L344" s="141"/>
      <c r="M344" s="145"/>
      <c r="N344" s="146"/>
      <c r="O344" s="146"/>
      <c r="P344" s="146"/>
      <c r="Q344" s="146"/>
      <c r="R344" s="146"/>
      <c r="S344" s="146"/>
      <c r="T344" s="147"/>
      <c r="AT344" s="142" t="s">
        <v>93</v>
      </c>
      <c r="AU344" s="142" t="s">
        <v>2</v>
      </c>
      <c r="AV344" s="140" t="s">
        <v>82</v>
      </c>
      <c r="AW344" s="140" t="s">
        <v>95</v>
      </c>
      <c r="AX344" s="140" t="s">
        <v>83</v>
      </c>
      <c r="AY344" s="142" t="s">
        <v>84</v>
      </c>
    </row>
    <row r="345" spans="1:65" s="121" customFormat="1" ht="22.5" x14ac:dyDescent="0.2">
      <c r="B345" s="122"/>
      <c r="D345" s="123" t="s">
        <v>93</v>
      </c>
      <c r="E345" s="124" t="s">
        <v>10</v>
      </c>
      <c r="F345" s="125" t="s">
        <v>356</v>
      </c>
      <c r="H345" s="126">
        <v>135.22999999999999</v>
      </c>
      <c r="I345" s="127"/>
      <c r="L345" s="122"/>
      <c r="M345" s="128"/>
      <c r="N345" s="129"/>
      <c r="O345" s="129"/>
      <c r="P345" s="129"/>
      <c r="Q345" s="129"/>
      <c r="R345" s="129"/>
      <c r="S345" s="129"/>
      <c r="T345" s="130"/>
      <c r="AT345" s="124" t="s">
        <v>93</v>
      </c>
      <c r="AU345" s="124" t="s">
        <v>2</v>
      </c>
      <c r="AV345" s="121" t="s">
        <v>2</v>
      </c>
      <c r="AW345" s="121" t="s">
        <v>95</v>
      </c>
      <c r="AX345" s="121" t="s">
        <v>83</v>
      </c>
      <c r="AY345" s="124" t="s">
        <v>84</v>
      </c>
    </row>
    <row r="346" spans="1:65" s="121" customFormat="1" x14ac:dyDescent="0.2">
      <c r="B346" s="122"/>
      <c r="D346" s="123" t="s">
        <v>93</v>
      </c>
      <c r="E346" s="124" t="s">
        <v>10</v>
      </c>
      <c r="F346" s="125" t="s">
        <v>459</v>
      </c>
      <c r="H346" s="126">
        <v>2.7</v>
      </c>
      <c r="I346" s="127"/>
      <c r="L346" s="122"/>
      <c r="M346" s="128"/>
      <c r="N346" s="129"/>
      <c r="O346" s="129"/>
      <c r="P346" s="129"/>
      <c r="Q346" s="129"/>
      <c r="R346" s="129"/>
      <c r="S346" s="129"/>
      <c r="T346" s="130"/>
      <c r="AT346" s="124" t="s">
        <v>93</v>
      </c>
      <c r="AU346" s="124" t="s">
        <v>2</v>
      </c>
      <c r="AV346" s="121" t="s">
        <v>2</v>
      </c>
      <c r="AW346" s="121" t="s">
        <v>95</v>
      </c>
      <c r="AX346" s="121" t="s">
        <v>83</v>
      </c>
      <c r="AY346" s="124" t="s">
        <v>84</v>
      </c>
    </row>
    <row r="347" spans="1:65" s="131" customFormat="1" x14ac:dyDescent="0.2">
      <c r="B347" s="132"/>
      <c r="D347" s="123" t="s">
        <v>93</v>
      </c>
      <c r="E347" s="133" t="s">
        <v>10</v>
      </c>
      <c r="F347" s="134" t="s">
        <v>97</v>
      </c>
      <c r="H347" s="135">
        <v>187.97899999999998</v>
      </c>
      <c r="I347" s="136"/>
      <c r="L347" s="132"/>
      <c r="M347" s="137"/>
      <c r="N347" s="138"/>
      <c r="O347" s="138"/>
      <c r="P347" s="138"/>
      <c r="Q347" s="138"/>
      <c r="R347" s="138"/>
      <c r="S347" s="138"/>
      <c r="T347" s="139"/>
      <c r="AT347" s="133" t="s">
        <v>93</v>
      </c>
      <c r="AU347" s="133" t="s">
        <v>2</v>
      </c>
      <c r="AV347" s="131" t="s">
        <v>91</v>
      </c>
      <c r="AW347" s="131" t="s">
        <v>95</v>
      </c>
      <c r="AX347" s="131" t="s">
        <v>82</v>
      </c>
      <c r="AY347" s="133" t="s">
        <v>84</v>
      </c>
    </row>
    <row r="348" spans="1:65" s="92" customFormat="1" ht="22.9" customHeight="1" x14ac:dyDescent="0.2">
      <c r="B348" s="93"/>
      <c r="D348" s="94" t="s">
        <v>80</v>
      </c>
      <c r="E348" s="104" t="s">
        <v>137</v>
      </c>
      <c r="F348" s="104" t="s">
        <v>460</v>
      </c>
      <c r="I348" s="96"/>
      <c r="J348" s="105">
        <f>BK348</f>
        <v>0</v>
      </c>
      <c r="L348" s="93"/>
      <c r="M348" s="98"/>
      <c r="N348" s="99"/>
      <c r="O348" s="99"/>
      <c r="P348" s="100">
        <f>SUM(P349:P362)</f>
        <v>0</v>
      </c>
      <c r="Q348" s="99"/>
      <c r="R348" s="100">
        <f>SUM(R349:R362)</f>
        <v>0.2963151</v>
      </c>
      <c r="S348" s="99"/>
      <c r="T348" s="101">
        <f>SUM(T349:T362)</f>
        <v>0</v>
      </c>
      <c r="AR348" s="94" t="s">
        <v>82</v>
      </c>
      <c r="AT348" s="102" t="s">
        <v>80</v>
      </c>
      <c r="AU348" s="102" t="s">
        <v>82</v>
      </c>
      <c r="AY348" s="94" t="s">
        <v>84</v>
      </c>
      <c r="BK348" s="103">
        <f>SUM(BK349:BK362)</f>
        <v>0</v>
      </c>
    </row>
    <row r="349" spans="1:65" s="14" customFormat="1" ht="43.15" customHeight="1" x14ac:dyDescent="0.2">
      <c r="A349" s="10"/>
      <c r="B349" s="106"/>
      <c r="C349" s="107" t="s">
        <v>461</v>
      </c>
      <c r="D349" s="107" t="s">
        <v>86</v>
      </c>
      <c r="E349" s="108" t="s">
        <v>462</v>
      </c>
      <c r="F349" s="109" t="s">
        <v>463</v>
      </c>
      <c r="G349" s="110" t="s">
        <v>150</v>
      </c>
      <c r="H349" s="111">
        <v>219.529</v>
      </c>
      <c r="I349" s="112"/>
      <c r="J349" s="113">
        <f>ROUND(I349*H349,2)</f>
        <v>0</v>
      </c>
      <c r="K349" s="109" t="s">
        <v>90</v>
      </c>
      <c r="L349" s="11"/>
      <c r="M349" s="114" t="s">
        <v>10</v>
      </c>
      <c r="N349" s="115" t="s">
        <v>27</v>
      </c>
      <c r="O349" s="116"/>
      <c r="P349" s="117">
        <f>O349*H349</f>
        <v>0</v>
      </c>
      <c r="Q349" s="117">
        <v>0</v>
      </c>
      <c r="R349" s="117">
        <f>Q349*H349</f>
        <v>0</v>
      </c>
      <c r="S349" s="117">
        <v>0</v>
      </c>
      <c r="T349" s="118">
        <f>S349*H349</f>
        <v>0</v>
      </c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R349" s="119" t="s">
        <v>91</v>
      </c>
      <c r="AT349" s="119" t="s">
        <v>86</v>
      </c>
      <c r="AU349" s="119" t="s">
        <v>2</v>
      </c>
      <c r="AY349" s="2" t="s">
        <v>84</v>
      </c>
      <c r="BE349" s="120">
        <f>IF(N349="základní",J349,0)</f>
        <v>0</v>
      </c>
      <c r="BF349" s="120">
        <f>IF(N349="snížená",J349,0)</f>
        <v>0</v>
      </c>
      <c r="BG349" s="120">
        <f>IF(N349="zákl. přenesená",J349,0)</f>
        <v>0</v>
      </c>
      <c r="BH349" s="120">
        <f>IF(N349="sníž. přenesená",J349,0)</f>
        <v>0</v>
      </c>
      <c r="BI349" s="120">
        <f>IF(N349="nulová",J349,0)</f>
        <v>0</v>
      </c>
      <c r="BJ349" s="2" t="s">
        <v>82</v>
      </c>
      <c r="BK349" s="120">
        <f>ROUND(I349*H349,2)</f>
        <v>0</v>
      </c>
      <c r="BL349" s="2" t="s">
        <v>91</v>
      </c>
      <c r="BM349" s="119" t="s">
        <v>464</v>
      </c>
    </row>
    <row r="350" spans="1:65" s="121" customFormat="1" x14ac:dyDescent="0.2">
      <c r="B350" s="122"/>
      <c r="D350" s="123" t="s">
        <v>93</v>
      </c>
      <c r="E350" s="124" t="s">
        <v>10</v>
      </c>
      <c r="F350" s="125" t="s">
        <v>465</v>
      </c>
      <c r="H350" s="126">
        <v>219.529</v>
      </c>
      <c r="I350" s="127"/>
      <c r="L350" s="122"/>
      <c r="M350" s="128"/>
      <c r="N350" s="129"/>
      <c r="O350" s="129"/>
      <c r="P350" s="129"/>
      <c r="Q350" s="129"/>
      <c r="R350" s="129"/>
      <c r="S350" s="129"/>
      <c r="T350" s="130"/>
      <c r="AT350" s="124" t="s">
        <v>93</v>
      </c>
      <c r="AU350" s="124" t="s">
        <v>2</v>
      </c>
      <c r="AV350" s="121" t="s">
        <v>2</v>
      </c>
      <c r="AW350" s="121" t="s">
        <v>95</v>
      </c>
      <c r="AX350" s="121" t="s">
        <v>82</v>
      </c>
      <c r="AY350" s="124" t="s">
        <v>84</v>
      </c>
    </row>
    <row r="351" spans="1:65" s="14" customFormat="1" ht="54" customHeight="1" x14ac:dyDescent="0.2">
      <c r="A351" s="10"/>
      <c r="B351" s="106"/>
      <c r="C351" s="107" t="s">
        <v>466</v>
      </c>
      <c r="D351" s="107" t="s">
        <v>86</v>
      </c>
      <c r="E351" s="108" t="s">
        <v>467</v>
      </c>
      <c r="F351" s="109" t="s">
        <v>468</v>
      </c>
      <c r="G351" s="110" t="s">
        <v>150</v>
      </c>
      <c r="H351" s="111">
        <v>3073.4059999999999</v>
      </c>
      <c r="I351" s="112"/>
      <c r="J351" s="113">
        <f>ROUND(I351*H351,2)</f>
        <v>0</v>
      </c>
      <c r="K351" s="109" t="s">
        <v>90</v>
      </c>
      <c r="L351" s="11"/>
      <c r="M351" s="114" t="s">
        <v>10</v>
      </c>
      <c r="N351" s="115" t="s">
        <v>27</v>
      </c>
      <c r="O351" s="116"/>
      <c r="P351" s="117">
        <f>O351*H351</f>
        <v>0</v>
      </c>
      <c r="Q351" s="117">
        <v>0</v>
      </c>
      <c r="R351" s="117">
        <f>Q351*H351</f>
        <v>0</v>
      </c>
      <c r="S351" s="117">
        <v>0</v>
      </c>
      <c r="T351" s="118">
        <f>S351*H351</f>
        <v>0</v>
      </c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R351" s="119" t="s">
        <v>91</v>
      </c>
      <c r="AT351" s="119" t="s">
        <v>86</v>
      </c>
      <c r="AU351" s="119" t="s">
        <v>2</v>
      </c>
      <c r="AY351" s="2" t="s">
        <v>84</v>
      </c>
      <c r="BE351" s="120">
        <f>IF(N351="základní",J351,0)</f>
        <v>0</v>
      </c>
      <c r="BF351" s="120">
        <f>IF(N351="snížená",J351,0)</f>
        <v>0</v>
      </c>
      <c r="BG351" s="120">
        <f>IF(N351="zákl. přenesená",J351,0)</f>
        <v>0</v>
      </c>
      <c r="BH351" s="120">
        <f>IF(N351="sníž. přenesená",J351,0)</f>
        <v>0</v>
      </c>
      <c r="BI351" s="120">
        <f>IF(N351="nulová",J351,0)</f>
        <v>0</v>
      </c>
      <c r="BJ351" s="2" t="s">
        <v>82</v>
      </c>
      <c r="BK351" s="120">
        <f>ROUND(I351*H351,2)</f>
        <v>0</v>
      </c>
      <c r="BL351" s="2" t="s">
        <v>91</v>
      </c>
      <c r="BM351" s="119" t="s">
        <v>469</v>
      </c>
    </row>
    <row r="352" spans="1:65" s="121" customFormat="1" x14ac:dyDescent="0.2">
      <c r="B352" s="122"/>
      <c r="D352" s="123" t="s">
        <v>93</v>
      </c>
      <c r="E352" s="124" t="s">
        <v>10</v>
      </c>
      <c r="F352" s="125" t="s">
        <v>470</v>
      </c>
      <c r="H352" s="126">
        <v>3073.4059999999999</v>
      </c>
      <c r="I352" s="127"/>
      <c r="L352" s="122"/>
      <c r="M352" s="128"/>
      <c r="N352" s="129"/>
      <c r="O352" s="129"/>
      <c r="P352" s="129"/>
      <c r="Q352" s="129"/>
      <c r="R352" s="129"/>
      <c r="S352" s="129"/>
      <c r="T352" s="130"/>
      <c r="AT352" s="124" t="s">
        <v>93</v>
      </c>
      <c r="AU352" s="124" t="s">
        <v>2</v>
      </c>
      <c r="AV352" s="121" t="s">
        <v>2</v>
      </c>
      <c r="AW352" s="121" t="s">
        <v>95</v>
      </c>
      <c r="AX352" s="121" t="s">
        <v>82</v>
      </c>
      <c r="AY352" s="124" t="s">
        <v>84</v>
      </c>
    </row>
    <row r="353" spans="1:65" s="14" customFormat="1" ht="43.15" customHeight="1" x14ac:dyDescent="0.2">
      <c r="A353" s="10"/>
      <c r="B353" s="106"/>
      <c r="C353" s="107" t="s">
        <v>471</v>
      </c>
      <c r="D353" s="107" t="s">
        <v>86</v>
      </c>
      <c r="E353" s="108" t="s">
        <v>472</v>
      </c>
      <c r="F353" s="109" t="s">
        <v>473</v>
      </c>
      <c r="G353" s="110" t="s">
        <v>150</v>
      </c>
      <c r="H353" s="111">
        <v>219.529</v>
      </c>
      <c r="I353" s="112"/>
      <c r="J353" s="113">
        <f>ROUND(I353*H353,2)</f>
        <v>0</v>
      </c>
      <c r="K353" s="109" t="s">
        <v>90</v>
      </c>
      <c r="L353" s="11"/>
      <c r="M353" s="114" t="s">
        <v>10</v>
      </c>
      <c r="N353" s="115" t="s">
        <v>27</v>
      </c>
      <c r="O353" s="116"/>
      <c r="P353" s="117">
        <f>O353*H353</f>
        <v>0</v>
      </c>
      <c r="Q353" s="117">
        <v>0</v>
      </c>
      <c r="R353" s="117">
        <f>Q353*H353</f>
        <v>0</v>
      </c>
      <c r="S353" s="117">
        <v>0</v>
      </c>
      <c r="T353" s="118">
        <f>S353*H353</f>
        <v>0</v>
      </c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R353" s="119" t="s">
        <v>91</v>
      </c>
      <c r="AT353" s="119" t="s">
        <v>86</v>
      </c>
      <c r="AU353" s="119" t="s">
        <v>2</v>
      </c>
      <c r="AY353" s="2" t="s">
        <v>84</v>
      </c>
      <c r="BE353" s="120">
        <f>IF(N353="základní",J353,0)</f>
        <v>0</v>
      </c>
      <c r="BF353" s="120">
        <f>IF(N353="snížená",J353,0)</f>
        <v>0</v>
      </c>
      <c r="BG353" s="120">
        <f>IF(N353="zákl. přenesená",J353,0)</f>
        <v>0</v>
      </c>
      <c r="BH353" s="120">
        <f>IF(N353="sníž. přenesená",J353,0)</f>
        <v>0</v>
      </c>
      <c r="BI353" s="120">
        <f>IF(N353="nulová",J353,0)</f>
        <v>0</v>
      </c>
      <c r="BJ353" s="2" t="s">
        <v>82</v>
      </c>
      <c r="BK353" s="120">
        <f>ROUND(I353*H353,2)</f>
        <v>0</v>
      </c>
      <c r="BL353" s="2" t="s">
        <v>91</v>
      </c>
      <c r="BM353" s="119" t="s">
        <v>474</v>
      </c>
    </row>
    <row r="354" spans="1:65" s="14" customFormat="1" ht="21.6" customHeight="1" x14ac:dyDescent="0.2">
      <c r="A354" s="10"/>
      <c r="B354" s="106"/>
      <c r="C354" s="107" t="s">
        <v>475</v>
      </c>
      <c r="D354" s="107" t="s">
        <v>86</v>
      </c>
      <c r="E354" s="108" t="s">
        <v>476</v>
      </c>
      <c r="F354" s="109" t="s">
        <v>477</v>
      </c>
      <c r="G354" s="110" t="s">
        <v>150</v>
      </c>
      <c r="H354" s="111">
        <v>219.529</v>
      </c>
      <c r="I354" s="112"/>
      <c r="J354" s="113">
        <f>ROUND(I354*H354,2)</f>
        <v>0</v>
      </c>
      <c r="K354" s="109" t="s">
        <v>90</v>
      </c>
      <c r="L354" s="11"/>
      <c r="M354" s="114" t="s">
        <v>10</v>
      </c>
      <c r="N354" s="115" t="s">
        <v>27</v>
      </c>
      <c r="O354" s="116"/>
      <c r="P354" s="117">
        <f>O354*H354</f>
        <v>0</v>
      </c>
      <c r="Q354" s="117">
        <v>0</v>
      </c>
      <c r="R354" s="117">
        <f>Q354*H354</f>
        <v>0</v>
      </c>
      <c r="S354" s="117">
        <v>0</v>
      </c>
      <c r="T354" s="118">
        <f>S354*H354</f>
        <v>0</v>
      </c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R354" s="119" t="s">
        <v>91</v>
      </c>
      <c r="AT354" s="119" t="s">
        <v>86</v>
      </c>
      <c r="AU354" s="119" t="s">
        <v>2</v>
      </c>
      <c r="AY354" s="2" t="s">
        <v>84</v>
      </c>
      <c r="BE354" s="120">
        <f>IF(N354="základní",J354,0)</f>
        <v>0</v>
      </c>
      <c r="BF354" s="120">
        <f>IF(N354="snížená",J354,0)</f>
        <v>0</v>
      </c>
      <c r="BG354" s="120">
        <f>IF(N354="zákl. přenesená",J354,0)</f>
        <v>0</v>
      </c>
      <c r="BH354" s="120">
        <f>IF(N354="sníž. přenesená",J354,0)</f>
        <v>0</v>
      </c>
      <c r="BI354" s="120">
        <f>IF(N354="nulová",J354,0)</f>
        <v>0</v>
      </c>
      <c r="BJ354" s="2" t="s">
        <v>82</v>
      </c>
      <c r="BK354" s="120">
        <f>ROUND(I354*H354,2)</f>
        <v>0</v>
      </c>
      <c r="BL354" s="2" t="s">
        <v>91</v>
      </c>
      <c r="BM354" s="119" t="s">
        <v>478</v>
      </c>
    </row>
    <row r="355" spans="1:65" s="14" customFormat="1" ht="21.6" customHeight="1" x14ac:dyDescent="0.2">
      <c r="A355" s="10"/>
      <c r="B355" s="106"/>
      <c r="C355" s="107" t="s">
        <v>479</v>
      </c>
      <c r="D355" s="107" t="s">
        <v>86</v>
      </c>
      <c r="E355" s="108" t="s">
        <v>480</v>
      </c>
      <c r="F355" s="109" t="s">
        <v>481</v>
      </c>
      <c r="G355" s="110" t="s">
        <v>150</v>
      </c>
      <c r="H355" s="111">
        <v>3073.4059999999999</v>
      </c>
      <c r="I355" s="112"/>
      <c r="J355" s="113">
        <f>ROUND(I355*H355,2)</f>
        <v>0</v>
      </c>
      <c r="K355" s="109" t="s">
        <v>90</v>
      </c>
      <c r="L355" s="11"/>
      <c r="M355" s="114" t="s">
        <v>10</v>
      </c>
      <c r="N355" s="115" t="s">
        <v>27</v>
      </c>
      <c r="O355" s="116"/>
      <c r="P355" s="117">
        <f>O355*H355</f>
        <v>0</v>
      </c>
      <c r="Q355" s="117">
        <v>0</v>
      </c>
      <c r="R355" s="117">
        <f>Q355*H355</f>
        <v>0</v>
      </c>
      <c r="S355" s="117">
        <v>0</v>
      </c>
      <c r="T355" s="118">
        <f>S355*H355</f>
        <v>0</v>
      </c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R355" s="119" t="s">
        <v>91</v>
      </c>
      <c r="AT355" s="119" t="s">
        <v>86</v>
      </c>
      <c r="AU355" s="119" t="s">
        <v>2</v>
      </c>
      <c r="AY355" s="2" t="s">
        <v>84</v>
      </c>
      <c r="BE355" s="120">
        <f>IF(N355="základní",J355,0)</f>
        <v>0</v>
      </c>
      <c r="BF355" s="120">
        <f>IF(N355="snížená",J355,0)</f>
        <v>0</v>
      </c>
      <c r="BG355" s="120">
        <f>IF(N355="zákl. přenesená",J355,0)</f>
        <v>0</v>
      </c>
      <c r="BH355" s="120">
        <f>IF(N355="sníž. přenesená",J355,0)</f>
        <v>0</v>
      </c>
      <c r="BI355" s="120">
        <f>IF(N355="nulová",J355,0)</f>
        <v>0</v>
      </c>
      <c r="BJ355" s="2" t="s">
        <v>82</v>
      </c>
      <c r="BK355" s="120">
        <f>ROUND(I355*H355,2)</f>
        <v>0</v>
      </c>
      <c r="BL355" s="2" t="s">
        <v>91</v>
      </c>
      <c r="BM355" s="119" t="s">
        <v>482</v>
      </c>
    </row>
    <row r="356" spans="1:65" s="121" customFormat="1" x14ac:dyDescent="0.2">
      <c r="B356" s="122"/>
      <c r="D356" s="123" t="s">
        <v>93</v>
      </c>
      <c r="E356" s="124" t="s">
        <v>10</v>
      </c>
      <c r="F356" s="125" t="s">
        <v>470</v>
      </c>
      <c r="H356" s="126">
        <v>3073.4059999999999</v>
      </c>
      <c r="I356" s="127"/>
      <c r="L356" s="122"/>
      <c r="M356" s="128"/>
      <c r="N356" s="129"/>
      <c r="O356" s="129"/>
      <c r="P356" s="129"/>
      <c r="Q356" s="129"/>
      <c r="R356" s="129"/>
      <c r="S356" s="129"/>
      <c r="T356" s="130"/>
      <c r="AT356" s="124" t="s">
        <v>93</v>
      </c>
      <c r="AU356" s="124" t="s">
        <v>2</v>
      </c>
      <c r="AV356" s="121" t="s">
        <v>2</v>
      </c>
      <c r="AW356" s="121" t="s">
        <v>95</v>
      </c>
      <c r="AX356" s="121" t="s">
        <v>82</v>
      </c>
      <c r="AY356" s="124" t="s">
        <v>84</v>
      </c>
    </row>
    <row r="357" spans="1:65" s="14" customFormat="1" ht="21.6" customHeight="1" x14ac:dyDescent="0.2">
      <c r="A357" s="10"/>
      <c r="B357" s="106"/>
      <c r="C357" s="107" t="s">
        <v>483</v>
      </c>
      <c r="D357" s="107" t="s">
        <v>86</v>
      </c>
      <c r="E357" s="108" t="s">
        <v>484</v>
      </c>
      <c r="F357" s="109" t="s">
        <v>485</v>
      </c>
      <c r="G357" s="110" t="s">
        <v>150</v>
      </c>
      <c r="H357" s="111">
        <v>219.529</v>
      </c>
      <c r="I357" s="112"/>
      <c r="J357" s="113">
        <f t="shared" ref="J357:J362" si="0">ROUND(I357*H357,2)</f>
        <v>0</v>
      </c>
      <c r="K357" s="109" t="s">
        <v>90</v>
      </c>
      <c r="L357" s="11"/>
      <c r="M357" s="114" t="s">
        <v>10</v>
      </c>
      <c r="N357" s="115" t="s">
        <v>27</v>
      </c>
      <c r="O357" s="116"/>
      <c r="P357" s="117">
        <f t="shared" ref="P357:P362" si="1">O357*H357</f>
        <v>0</v>
      </c>
      <c r="Q357" s="117">
        <v>0</v>
      </c>
      <c r="R357" s="117">
        <f t="shared" ref="R357:R362" si="2">Q357*H357</f>
        <v>0</v>
      </c>
      <c r="S357" s="117">
        <v>0</v>
      </c>
      <c r="T357" s="118">
        <f t="shared" ref="T357:T362" si="3">S357*H357</f>
        <v>0</v>
      </c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R357" s="119" t="s">
        <v>91</v>
      </c>
      <c r="AT357" s="119" t="s">
        <v>86</v>
      </c>
      <c r="AU357" s="119" t="s">
        <v>2</v>
      </c>
      <c r="AY357" s="2" t="s">
        <v>84</v>
      </c>
      <c r="BE357" s="120">
        <f t="shared" ref="BE357:BE362" si="4">IF(N357="základní",J357,0)</f>
        <v>0</v>
      </c>
      <c r="BF357" s="120">
        <f t="shared" ref="BF357:BF362" si="5">IF(N357="snížená",J357,0)</f>
        <v>0</v>
      </c>
      <c r="BG357" s="120">
        <f t="shared" ref="BG357:BG362" si="6">IF(N357="zákl. přenesená",J357,0)</f>
        <v>0</v>
      </c>
      <c r="BH357" s="120">
        <f t="shared" ref="BH357:BH362" si="7">IF(N357="sníž. přenesená",J357,0)</f>
        <v>0</v>
      </c>
      <c r="BI357" s="120">
        <f t="shared" ref="BI357:BI362" si="8">IF(N357="nulová",J357,0)</f>
        <v>0</v>
      </c>
      <c r="BJ357" s="2" t="s">
        <v>82</v>
      </c>
      <c r="BK357" s="120">
        <f t="shared" ref="BK357:BK362" si="9">ROUND(I357*H357,2)</f>
        <v>0</v>
      </c>
      <c r="BL357" s="2" t="s">
        <v>91</v>
      </c>
      <c r="BM357" s="119" t="s">
        <v>486</v>
      </c>
    </row>
    <row r="358" spans="1:65" s="14" customFormat="1" ht="32.450000000000003" customHeight="1" x14ac:dyDescent="0.2">
      <c r="A358" s="10"/>
      <c r="B358" s="106"/>
      <c r="C358" s="107" t="s">
        <v>487</v>
      </c>
      <c r="D358" s="107" t="s">
        <v>86</v>
      </c>
      <c r="E358" s="108" t="s">
        <v>488</v>
      </c>
      <c r="F358" s="109" t="s">
        <v>489</v>
      </c>
      <c r="G358" s="110" t="s">
        <v>150</v>
      </c>
      <c r="H358" s="111">
        <v>81.03</v>
      </c>
      <c r="I358" s="112"/>
      <c r="J358" s="113">
        <f t="shared" si="0"/>
        <v>0</v>
      </c>
      <c r="K358" s="109" t="s">
        <v>90</v>
      </c>
      <c r="L358" s="11"/>
      <c r="M358" s="114" t="s">
        <v>10</v>
      </c>
      <c r="N358" s="115" t="s">
        <v>27</v>
      </c>
      <c r="O358" s="116"/>
      <c r="P358" s="117">
        <f t="shared" si="1"/>
        <v>0</v>
      </c>
      <c r="Q358" s="117">
        <v>1.2999999999999999E-4</v>
      </c>
      <c r="R358" s="117">
        <f t="shared" si="2"/>
        <v>1.0533899999999999E-2</v>
      </c>
      <c r="S358" s="117">
        <v>0</v>
      </c>
      <c r="T358" s="118">
        <f t="shared" si="3"/>
        <v>0</v>
      </c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R358" s="119" t="s">
        <v>91</v>
      </c>
      <c r="AT358" s="119" t="s">
        <v>86</v>
      </c>
      <c r="AU358" s="119" t="s">
        <v>2</v>
      </c>
      <c r="AY358" s="2" t="s">
        <v>84</v>
      </c>
      <c r="BE358" s="120">
        <f t="shared" si="4"/>
        <v>0</v>
      </c>
      <c r="BF358" s="120">
        <f t="shared" si="5"/>
        <v>0</v>
      </c>
      <c r="BG358" s="120">
        <f t="shared" si="6"/>
        <v>0</v>
      </c>
      <c r="BH358" s="120">
        <f t="shared" si="7"/>
        <v>0</v>
      </c>
      <c r="BI358" s="120">
        <f t="shared" si="8"/>
        <v>0</v>
      </c>
      <c r="BJ358" s="2" t="s">
        <v>82</v>
      </c>
      <c r="BK358" s="120">
        <f t="shared" si="9"/>
        <v>0</v>
      </c>
      <c r="BL358" s="2" t="s">
        <v>91</v>
      </c>
      <c r="BM358" s="119" t="s">
        <v>490</v>
      </c>
    </row>
    <row r="359" spans="1:65" s="14" customFormat="1" ht="32.450000000000003" customHeight="1" x14ac:dyDescent="0.2">
      <c r="A359" s="10"/>
      <c r="B359" s="106"/>
      <c r="C359" s="107" t="s">
        <v>491</v>
      </c>
      <c r="D359" s="107" t="s">
        <v>86</v>
      </c>
      <c r="E359" s="108" t="s">
        <v>492</v>
      </c>
      <c r="F359" s="109" t="s">
        <v>493</v>
      </c>
      <c r="G359" s="110" t="s">
        <v>150</v>
      </c>
      <c r="H359" s="111">
        <v>81.03</v>
      </c>
      <c r="I359" s="112"/>
      <c r="J359" s="113">
        <f t="shared" si="0"/>
        <v>0</v>
      </c>
      <c r="K359" s="109" t="s">
        <v>90</v>
      </c>
      <c r="L359" s="11"/>
      <c r="M359" s="114" t="s">
        <v>10</v>
      </c>
      <c r="N359" s="115" t="s">
        <v>27</v>
      </c>
      <c r="O359" s="116"/>
      <c r="P359" s="117">
        <f t="shared" si="1"/>
        <v>0</v>
      </c>
      <c r="Q359" s="117">
        <v>4.0000000000000003E-5</v>
      </c>
      <c r="R359" s="117">
        <f t="shared" si="2"/>
        <v>3.2412000000000005E-3</v>
      </c>
      <c r="S359" s="117">
        <v>0</v>
      </c>
      <c r="T359" s="118">
        <f t="shared" si="3"/>
        <v>0</v>
      </c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R359" s="119" t="s">
        <v>91</v>
      </c>
      <c r="AT359" s="119" t="s">
        <v>86</v>
      </c>
      <c r="AU359" s="119" t="s">
        <v>2</v>
      </c>
      <c r="AY359" s="2" t="s">
        <v>84</v>
      </c>
      <c r="BE359" s="120">
        <f t="shared" si="4"/>
        <v>0</v>
      </c>
      <c r="BF359" s="120">
        <f t="shared" si="5"/>
        <v>0</v>
      </c>
      <c r="BG359" s="120">
        <f t="shared" si="6"/>
        <v>0</v>
      </c>
      <c r="BH359" s="120">
        <f t="shared" si="7"/>
        <v>0</v>
      </c>
      <c r="BI359" s="120">
        <f t="shared" si="8"/>
        <v>0</v>
      </c>
      <c r="BJ359" s="2" t="s">
        <v>82</v>
      </c>
      <c r="BK359" s="120">
        <f t="shared" si="9"/>
        <v>0</v>
      </c>
      <c r="BL359" s="2" t="s">
        <v>91</v>
      </c>
      <c r="BM359" s="119" t="s">
        <v>494</v>
      </c>
    </row>
    <row r="360" spans="1:65" s="14" customFormat="1" ht="14.45" customHeight="1" x14ac:dyDescent="0.2">
      <c r="A360" s="10"/>
      <c r="B360" s="106"/>
      <c r="C360" s="107" t="s">
        <v>495</v>
      </c>
      <c r="D360" s="107" t="s">
        <v>86</v>
      </c>
      <c r="E360" s="108" t="s">
        <v>496</v>
      </c>
      <c r="F360" s="109" t="s">
        <v>497</v>
      </c>
      <c r="G360" s="110" t="s">
        <v>140</v>
      </c>
      <c r="H360" s="111">
        <v>1</v>
      </c>
      <c r="I360" s="112"/>
      <c r="J360" s="113">
        <f t="shared" si="0"/>
        <v>0</v>
      </c>
      <c r="K360" s="109" t="s">
        <v>10</v>
      </c>
      <c r="L360" s="11"/>
      <c r="M360" s="114" t="s">
        <v>10</v>
      </c>
      <c r="N360" s="115" t="s">
        <v>27</v>
      </c>
      <c r="O360" s="116"/>
      <c r="P360" s="117">
        <f t="shared" si="1"/>
        <v>0</v>
      </c>
      <c r="Q360" s="117">
        <v>2.2000000000000001E-3</v>
      </c>
      <c r="R360" s="117">
        <f t="shared" si="2"/>
        <v>2.2000000000000001E-3</v>
      </c>
      <c r="S360" s="117">
        <v>0</v>
      </c>
      <c r="T360" s="118">
        <f t="shared" si="3"/>
        <v>0</v>
      </c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R360" s="119" t="s">
        <v>91</v>
      </c>
      <c r="AT360" s="119" t="s">
        <v>86</v>
      </c>
      <c r="AU360" s="119" t="s">
        <v>2</v>
      </c>
      <c r="AY360" s="2" t="s">
        <v>84</v>
      </c>
      <c r="BE360" s="120">
        <f t="shared" si="4"/>
        <v>0</v>
      </c>
      <c r="BF360" s="120">
        <f t="shared" si="5"/>
        <v>0</v>
      </c>
      <c r="BG360" s="120">
        <f t="shared" si="6"/>
        <v>0</v>
      </c>
      <c r="BH360" s="120">
        <f t="shared" si="7"/>
        <v>0</v>
      </c>
      <c r="BI360" s="120">
        <f t="shared" si="8"/>
        <v>0</v>
      </c>
      <c r="BJ360" s="2" t="s">
        <v>82</v>
      </c>
      <c r="BK360" s="120">
        <f t="shared" si="9"/>
        <v>0</v>
      </c>
      <c r="BL360" s="2" t="s">
        <v>91</v>
      </c>
      <c r="BM360" s="119" t="s">
        <v>498</v>
      </c>
    </row>
    <row r="361" spans="1:65" s="14" customFormat="1" ht="21.6" customHeight="1" x14ac:dyDescent="0.2">
      <c r="A361" s="10"/>
      <c r="B361" s="106"/>
      <c r="C361" s="107" t="s">
        <v>499</v>
      </c>
      <c r="D361" s="107" t="s">
        <v>86</v>
      </c>
      <c r="E361" s="108" t="s">
        <v>500</v>
      </c>
      <c r="F361" s="109" t="s">
        <v>501</v>
      </c>
      <c r="G361" s="110" t="s">
        <v>167</v>
      </c>
      <c r="H361" s="111">
        <v>15.2</v>
      </c>
      <c r="I361" s="112"/>
      <c r="J361" s="113">
        <f t="shared" si="0"/>
        <v>0</v>
      </c>
      <c r="K361" s="109" t="s">
        <v>10</v>
      </c>
      <c r="L361" s="11"/>
      <c r="M361" s="114" t="s">
        <v>10</v>
      </c>
      <c r="N361" s="115" t="s">
        <v>27</v>
      </c>
      <c r="O361" s="116"/>
      <c r="P361" s="117">
        <f t="shared" si="1"/>
        <v>0</v>
      </c>
      <c r="Q361" s="117">
        <v>2.2000000000000001E-3</v>
      </c>
      <c r="R361" s="117">
        <f t="shared" si="2"/>
        <v>3.3439999999999998E-2</v>
      </c>
      <c r="S361" s="117">
        <v>0</v>
      </c>
      <c r="T361" s="118">
        <f t="shared" si="3"/>
        <v>0</v>
      </c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R361" s="119" t="s">
        <v>91</v>
      </c>
      <c r="AT361" s="119" t="s">
        <v>86</v>
      </c>
      <c r="AU361" s="119" t="s">
        <v>2</v>
      </c>
      <c r="AY361" s="2" t="s">
        <v>84</v>
      </c>
      <c r="BE361" s="120">
        <f t="shared" si="4"/>
        <v>0</v>
      </c>
      <c r="BF361" s="120">
        <f t="shared" si="5"/>
        <v>0</v>
      </c>
      <c r="BG361" s="120">
        <f t="shared" si="6"/>
        <v>0</v>
      </c>
      <c r="BH361" s="120">
        <f t="shared" si="7"/>
        <v>0</v>
      </c>
      <c r="BI361" s="120">
        <f t="shared" si="8"/>
        <v>0</v>
      </c>
      <c r="BJ361" s="2" t="s">
        <v>82</v>
      </c>
      <c r="BK361" s="120">
        <f t="shared" si="9"/>
        <v>0</v>
      </c>
      <c r="BL361" s="2" t="s">
        <v>91</v>
      </c>
      <c r="BM361" s="119" t="s">
        <v>502</v>
      </c>
    </row>
    <row r="362" spans="1:65" s="14" customFormat="1" ht="43.15" customHeight="1" x14ac:dyDescent="0.2">
      <c r="A362" s="10"/>
      <c r="B362" s="106"/>
      <c r="C362" s="107" t="s">
        <v>503</v>
      </c>
      <c r="D362" s="107" t="s">
        <v>86</v>
      </c>
      <c r="E362" s="108" t="s">
        <v>504</v>
      </c>
      <c r="F362" s="109" t="s">
        <v>505</v>
      </c>
      <c r="G362" s="110" t="s">
        <v>167</v>
      </c>
      <c r="H362" s="111">
        <v>5</v>
      </c>
      <c r="I362" s="112"/>
      <c r="J362" s="113">
        <f t="shared" si="0"/>
        <v>0</v>
      </c>
      <c r="K362" s="109" t="s">
        <v>90</v>
      </c>
      <c r="L362" s="11"/>
      <c r="M362" s="114" t="s">
        <v>10</v>
      </c>
      <c r="N362" s="115" t="s">
        <v>27</v>
      </c>
      <c r="O362" s="116"/>
      <c r="P362" s="117">
        <f t="shared" si="1"/>
        <v>0</v>
      </c>
      <c r="Q362" s="117">
        <v>4.938E-2</v>
      </c>
      <c r="R362" s="117">
        <f t="shared" si="2"/>
        <v>0.24690000000000001</v>
      </c>
      <c r="S362" s="117">
        <v>0</v>
      </c>
      <c r="T362" s="118">
        <f t="shared" si="3"/>
        <v>0</v>
      </c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R362" s="119" t="s">
        <v>91</v>
      </c>
      <c r="AT362" s="119" t="s">
        <v>86</v>
      </c>
      <c r="AU362" s="119" t="s">
        <v>2</v>
      </c>
      <c r="AY362" s="2" t="s">
        <v>84</v>
      </c>
      <c r="BE362" s="120">
        <f t="shared" si="4"/>
        <v>0</v>
      </c>
      <c r="BF362" s="120">
        <f t="shared" si="5"/>
        <v>0</v>
      </c>
      <c r="BG362" s="120">
        <f t="shared" si="6"/>
        <v>0</v>
      </c>
      <c r="BH362" s="120">
        <f t="shared" si="7"/>
        <v>0</v>
      </c>
      <c r="BI362" s="120">
        <f t="shared" si="8"/>
        <v>0</v>
      </c>
      <c r="BJ362" s="2" t="s">
        <v>82</v>
      </c>
      <c r="BK362" s="120">
        <f t="shared" si="9"/>
        <v>0</v>
      </c>
      <c r="BL362" s="2" t="s">
        <v>91</v>
      </c>
      <c r="BM362" s="119" t="s">
        <v>506</v>
      </c>
    </row>
    <row r="363" spans="1:65" s="92" customFormat="1" ht="22.9" customHeight="1" x14ac:dyDescent="0.2">
      <c r="B363" s="93"/>
      <c r="D363" s="94" t="s">
        <v>80</v>
      </c>
      <c r="E363" s="104" t="s">
        <v>507</v>
      </c>
      <c r="F363" s="104" t="s">
        <v>508</v>
      </c>
      <c r="I363" s="96"/>
      <c r="J363" s="105">
        <f>BK363</f>
        <v>0</v>
      </c>
      <c r="L363" s="93"/>
      <c r="M363" s="98"/>
      <c r="N363" s="99"/>
      <c r="O363" s="99"/>
      <c r="P363" s="100">
        <f>SUM(P364:P368)</f>
        <v>0</v>
      </c>
      <c r="Q363" s="99"/>
      <c r="R363" s="100">
        <f>SUM(R364:R368)</f>
        <v>0</v>
      </c>
      <c r="S363" s="99"/>
      <c r="T363" s="101">
        <f>SUM(T364:T368)</f>
        <v>0</v>
      </c>
      <c r="AR363" s="94" t="s">
        <v>82</v>
      </c>
      <c r="AT363" s="102" t="s">
        <v>80</v>
      </c>
      <c r="AU363" s="102" t="s">
        <v>82</v>
      </c>
      <c r="AY363" s="94" t="s">
        <v>84</v>
      </c>
      <c r="BK363" s="103">
        <f>SUM(BK364:BK368)</f>
        <v>0</v>
      </c>
    </row>
    <row r="364" spans="1:65" s="14" customFormat="1" ht="21.6" customHeight="1" x14ac:dyDescent="0.2">
      <c r="A364" s="10"/>
      <c r="B364" s="106"/>
      <c r="C364" s="107" t="s">
        <v>509</v>
      </c>
      <c r="D364" s="107" t="s">
        <v>86</v>
      </c>
      <c r="E364" s="108" t="s">
        <v>510</v>
      </c>
      <c r="F364" s="109" t="s">
        <v>511</v>
      </c>
      <c r="G364" s="110" t="s">
        <v>140</v>
      </c>
      <c r="H364" s="111">
        <v>2</v>
      </c>
      <c r="I364" s="112"/>
      <c r="J364" s="113">
        <f>ROUND(I364*H364,2)</f>
        <v>0</v>
      </c>
      <c r="K364" s="109" t="s">
        <v>10</v>
      </c>
      <c r="L364" s="11"/>
      <c r="M364" s="114" t="s">
        <v>10</v>
      </c>
      <c r="N364" s="115" t="s">
        <v>27</v>
      </c>
      <c r="O364" s="116"/>
      <c r="P364" s="117">
        <f>O364*H364</f>
        <v>0</v>
      </c>
      <c r="Q364" s="117">
        <v>0</v>
      </c>
      <c r="R364" s="117">
        <f>Q364*H364</f>
        <v>0</v>
      </c>
      <c r="S364" s="117">
        <v>0</v>
      </c>
      <c r="T364" s="118">
        <f>S364*H364</f>
        <v>0</v>
      </c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R364" s="119" t="s">
        <v>91</v>
      </c>
      <c r="AT364" s="119" t="s">
        <v>86</v>
      </c>
      <c r="AU364" s="119" t="s">
        <v>2</v>
      </c>
      <c r="AY364" s="2" t="s">
        <v>84</v>
      </c>
      <c r="BE364" s="120">
        <f>IF(N364="základní",J364,0)</f>
        <v>0</v>
      </c>
      <c r="BF364" s="120">
        <f>IF(N364="snížená",J364,0)</f>
        <v>0</v>
      </c>
      <c r="BG364" s="120">
        <f>IF(N364="zákl. přenesená",J364,0)</f>
        <v>0</v>
      </c>
      <c r="BH364" s="120">
        <f>IF(N364="sníž. přenesená",J364,0)</f>
        <v>0</v>
      </c>
      <c r="BI364" s="120">
        <f>IF(N364="nulová",J364,0)</f>
        <v>0</v>
      </c>
      <c r="BJ364" s="2" t="s">
        <v>82</v>
      </c>
      <c r="BK364" s="120">
        <f>ROUND(I364*H364,2)</f>
        <v>0</v>
      </c>
      <c r="BL364" s="2" t="s">
        <v>91</v>
      </c>
      <c r="BM364" s="119" t="s">
        <v>512</v>
      </c>
    </row>
    <row r="365" spans="1:65" s="14" customFormat="1" ht="14.45" customHeight="1" x14ac:dyDescent="0.2">
      <c r="A365" s="10"/>
      <c r="B365" s="106"/>
      <c r="C365" s="107" t="s">
        <v>513</v>
      </c>
      <c r="D365" s="107" t="s">
        <v>86</v>
      </c>
      <c r="E365" s="108" t="s">
        <v>514</v>
      </c>
      <c r="F365" s="109" t="s">
        <v>515</v>
      </c>
      <c r="G365" s="110" t="s">
        <v>140</v>
      </c>
      <c r="H365" s="111">
        <v>1</v>
      </c>
      <c r="I365" s="112"/>
      <c r="J365" s="113">
        <f>ROUND(I365*H365,2)</f>
        <v>0</v>
      </c>
      <c r="K365" s="109" t="s">
        <v>10</v>
      </c>
      <c r="L365" s="11"/>
      <c r="M365" s="114" t="s">
        <v>10</v>
      </c>
      <c r="N365" s="115" t="s">
        <v>27</v>
      </c>
      <c r="O365" s="116"/>
      <c r="P365" s="117">
        <f>O365*H365</f>
        <v>0</v>
      </c>
      <c r="Q365" s="117">
        <v>0</v>
      </c>
      <c r="R365" s="117">
        <f>Q365*H365</f>
        <v>0</v>
      </c>
      <c r="S365" s="117">
        <v>0</v>
      </c>
      <c r="T365" s="118">
        <f>S365*H365</f>
        <v>0</v>
      </c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R365" s="119" t="s">
        <v>91</v>
      </c>
      <c r="AT365" s="119" t="s">
        <v>86</v>
      </c>
      <c r="AU365" s="119" t="s">
        <v>2</v>
      </c>
      <c r="AY365" s="2" t="s">
        <v>84</v>
      </c>
      <c r="BE365" s="120">
        <f>IF(N365="základní",J365,0)</f>
        <v>0</v>
      </c>
      <c r="BF365" s="120">
        <f>IF(N365="snížená",J365,0)</f>
        <v>0</v>
      </c>
      <c r="BG365" s="120">
        <f>IF(N365="zákl. přenesená",J365,0)</f>
        <v>0</v>
      </c>
      <c r="BH365" s="120">
        <f>IF(N365="sníž. přenesená",J365,0)</f>
        <v>0</v>
      </c>
      <c r="BI365" s="120">
        <f>IF(N365="nulová",J365,0)</f>
        <v>0</v>
      </c>
      <c r="BJ365" s="2" t="s">
        <v>82</v>
      </c>
      <c r="BK365" s="120">
        <f>ROUND(I365*H365,2)</f>
        <v>0</v>
      </c>
      <c r="BL365" s="2" t="s">
        <v>91</v>
      </c>
      <c r="BM365" s="119" t="s">
        <v>516</v>
      </c>
    </row>
    <row r="366" spans="1:65" s="14" customFormat="1" ht="43.15" customHeight="1" x14ac:dyDescent="0.2">
      <c r="A366" s="10"/>
      <c r="B366" s="106"/>
      <c r="C366" s="107" t="s">
        <v>517</v>
      </c>
      <c r="D366" s="107" t="s">
        <v>86</v>
      </c>
      <c r="E366" s="108" t="s">
        <v>518</v>
      </c>
      <c r="F366" s="109" t="s">
        <v>519</v>
      </c>
      <c r="G366" s="110" t="s">
        <v>140</v>
      </c>
      <c r="H366" s="111">
        <v>3</v>
      </c>
      <c r="I366" s="112"/>
      <c r="J366" s="113">
        <f>ROUND(I366*H366,2)</f>
        <v>0</v>
      </c>
      <c r="K366" s="109" t="s">
        <v>10</v>
      </c>
      <c r="L366" s="11"/>
      <c r="M366" s="114" t="s">
        <v>10</v>
      </c>
      <c r="N366" s="115" t="s">
        <v>27</v>
      </c>
      <c r="O366" s="116"/>
      <c r="P366" s="117">
        <f>O366*H366</f>
        <v>0</v>
      </c>
      <c r="Q366" s="117">
        <v>0</v>
      </c>
      <c r="R366" s="117">
        <f>Q366*H366</f>
        <v>0</v>
      </c>
      <c r="S366" s="117">
        <v>0</v>
      </c>
      <c r="T366" s="118">
        <f>S366*H366</f>
        <v>0</v>
      </c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R366" s="119" t="s">
        <v>91</v>
      </c>
      <c r="AT366" s="119" t="s">
        <v>86</v>
      </c>
      <c r="AU366" s="119" t="s">
        <v>2</v>
      </c>
      <c r="AY366" s="2" t="s">
        <v>84</v>
      </c>
      <c r="BE366" s="120">
        <f>IF(N366="základní",J366,0)</f>
        <v>0</v>
      </c>
      <c r="BF366" s="120">
        <f>IF(N366="snížená",J366,0)</f>
        <v>0</v>
      </c>
      <c r="BG366" s="120">
        <f>IF(N366="zákl. přenesená",J366,0)</f>
        <v>0</v>
      </c>
      <c r="BH366" s="120">
        <f>IF(N366="sníž. přenesená",J366,0)</f>
        <v>0</v>
      </c>
      <c r="BI366" s="120">
        <f>IF(N366="nulová",J366,0)</f>
        <v>0</v>
      </c>
      <c r="BJ366" s="2" t="s">
        <v>82</v>
      </c>
      <c r="BK366" s="120">
        <f>ROUND(I366*H366,2)</f>
        <v>0</v>
      </c>
      <c r="BL366" s="2" t="s">
        <v>91</v>
      </c>
      <c r="BM366" s="119" t="s">
        <v>520</v>
      </c>
    </row>
    <row r="367" spans="1:65" s="14" customFormat="1" ht="32.450000000000003" customHeight="1" x14ac:dyDescent="0.2">
      <c r="A367" s="10"/>
      <c r="B367" s="106"/>
      <c r="C367" s="107" t="s">
        <v>521</v>
      </c>
      <c r="D367" s="107" t="s">
        <v>86</v>
      </c>
      <c r="E367" s="108" t="s">
        <v>522</v>
      </c>
      <c r="F367" s="109" t="s">
        <v>523</v>
      </c>
      <c r="G367" s="110" t="s">
        <v>167</v>
      </c>
      <c r="H367" s="111">
        <v>10</v>
      </c>
      <c r="I367" s="112"/>
      <c r="J367" s="113">
        <f>ROUND(I367*H367,2)</f>
        <v>0</v>
      </c>
      <c r="K367" s="109" t="s">
        <v>10</v>
      </c>
      <c r="L367" s="11"/>
      <c r="M367" s="114" t="s">
        <v>10</v>
      </c>
      <c r="N367" s="115" t="s">
        <v>27</v>
      </c>
      <c r="O367" s="116"/>
      <c r="P367" s="117">
        <f>O367*H367</f>
        <v>0</v>
      </c>
      <c r="Q367" s="117">
        <v>0</v>
      </c>
      <c r="R367" s="117">
        <f>Q367*H367</f>
        <v>0</v>
      </c>
      <c r="S367" s="117">
        <v>0</v>
      </c>
      <c r="T367" s="118">
        <f>S367*H367</f>
        <v>0</v>
      </c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R367" s="119" t="s">
        <v>91</v>
      </c>
      <c r="AT367" s="119" t="s">
        <v>86</v>
      </c>
      <c r="AU367" s="119" t="s">
        <v>2</v>
      </c>
      <c r="AY367" s="2" t="s">
        <v>84</v>
      </c>
      <c r="BE367" s="120">
        <f>IF(N367="základní",J367,0)</f>
        <v>0</v>
      </c>
      <c r="BF367" s="120">
        <f>IF(N367="snížená",J367,0)</f>
        <v>0</v>
      </c>
      <c r="BG367" s="120">
        <f>IF(N367="zákl. přenesená",J367,0)</f>
        <v>0</v>
      </c>
      <c r="BH367" s="120">
        <f>IF(N367="sníž. přenesená",J367,0)</f>
        <v>0</v>
      </c>
      <c r="BI367" s="120">
        <f>IF(N367="nulová",J367,0)</f>
        <v>0</v>
      </c>
      <c r="BJ367" s="2" t="s">
        <v>82</v>
      </c>
      <c r="BK367" s="120">
        <f>ROUND(I367*H367,2)</f>
        <v>0</v>
      </c>
      <c r="BL367" s="2" t="s">
        <v>91</v>
      </c>
      <c r="BM367" s="119" t="s">
        <v>524</v>
      </c>
    </row>
    <row r="368" spans="1:65" s="14" customFormat="1" ht="32.450000000000003" customHeight="1" x14ac:dyDescent="0.2">
      <c r="A368" s="10"/>
      <c r="B368" s="106"/>
      <c r="C368" s="107" t="s">
        <v>525</v>
      </c>
      <c r="D368" s="107" t="s">
        <v>86</v>
      </c>
      <c r="E368" s="108" t="s">
        <v>526</v>
      </c>
      <c r="F368" s="109" t="s">
        <v>527</v>
      </c>
      <c r="G368" s="110" t="s">
        <v>167</v>
      </c>
      <c r="H368" s="111">
        <v>10</v>
      </c>
      <c r="I368" s="112"/>
      <c r="J368" s="113">
        <f>ROUND(I368*H368,2)</f>
        <v>0</v>
      </c>
      <c r="K368" s="109" t="s">
        <v>10</v>
      </c>
      <c r="L368" s="11"/>
      <c r="M368" s="114" t="s">
        <v>10</v>
      </c>
      <c r="N368" s="115" t="s">
        <v>27</v>
      </c>
      <c r="O368" s="116"/>
      <c r="P368" s="117">
        <f>O368*H368</f>
        <v>0</v>
      </c>
      <c r="Q368" s="117">
        <v>0</v>
      </c>
      <c r="R368" s="117">
        <f>Q368*H368</f>
        <v>0</v>
      </c>
      <c r="S368" s="117">
        <v>0</v>
      </c>
      <c r="T368" s="118">
        <f>S368*H368</f>
        <v>0</v>
      </c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R368" s="119" t="s">
        <v>91</v>
      </c>
      <c r="AT368" s="119" t="s">
        <v>86</v>
      </c>
      <c r="AU368" s="119" t="s">
        <v>2</v>
      </c>
      <c r="AY368" s="2" t="s">
        <v>84</v>
      </c>
      <c r="BE368" s="120">
        <f>IF(N368="základní",J368,0)</f>
        <v>0</v>
      </c>
      <c r="BF368" s="120">
        <f>IF(N368="snížená",J368,0)</f>
        <v>0</v>
      </c>
      <c r="BG368" s="120">
        <f>IF(N368="zákl. přenesená",J368,0)</f>
        <v>0</v>
      </c>
      <c r="BH368" s="120">
        <f>IF(N368="sníž. přenesená",J368,0)</f>
        <v>0</v>
      </c>
      <c r="BI368" s="120">
        <f>IF(N368="nulová",J368,0)</f>
        <v>0</v>
      </c>
      <c r="BJ368" s="2" t="s">
        <v>82</v>
      </c>
      <c r="BK368" s="120">
        <f>ROUND(I368*H368,2)</f>
        <v>0</v>
      </c>
      <c r="BL368" s="2" t="s">
        <v>91</v>
      </c>
      <c r="BM368" s="119" t="s">
        <v>528</v>
      </c>
    </row>
    <row r="369" spans="1:65" s="92" customFormat="1" ht="22.9" customHeight="1" x14ac:dyDescent="0.2">
      <c r="B369" s="93"/>
      <c r="D369" s="94" t="s">
        <v>80</v>
      </c>
      <c r="E369" s="104" t="s">
        <v>529</v>
      </c>
      <c r="F369" s="104" t="s">
        <v>530</v>
      </c>
      <c r="I369" s="96"/>
      <c r="J369" s="105">
        <f>BK369</f>
        <v>0</v>
      </c>
      <c r="L369" s="93"/>
      <c r="M369" s="98"/>
      <c r="N369" s="99"/>
      <c r="O369" s="99"/>
      <c r="P369" s="100">
        <f>P370</f>
        <v>0</v>
      </c>
      <c r="Q369" s="99"/>
      <c r="R369" s="100">
        <f>R370</f>
        <v>0</v>
      </c>
      <c r="S369" s="99"/>
      <c r="T369" s="101">
        <f>T370</f>
        <v>0</v>
      </c>
      <c r="AR369" s="94" t="s">
        <v>82</v>
      </c>
      <c r="AT369" s="102" t="s">
        <v>80</v>
      </c>
      <c r="AU369" s="102" t="s">
        <v>82</v>
      </c>
      <c r="AY369" s="94" t="s">
        <v>84</v>
      </c>
      <c r="BK369" s="103">
        <f>BK370</f>
        <v>0</v>
      </c>
    </row>
    <row r="370" spans="1:65" s="14" customFormat="1" ht="64.900000000000006" customHeight="1" x14ac:dyDescent="0.2">
      <c r="A370" s="10"/>
      <c r="B370" s="106"/>
      <c r="C370" s="107" t="s">
        <v>531</v>
      </c>
      <c r="D370" s="107" t="s">
        <v>86</v>
      </c>
      <c r="E370" s="108" t="s">
        <v>532</v>
      </c>
      <c r="F370" s="109" t="s">
        <v>533</v>
      </c>
      <c r="G370" s="110" t="s">
        <v>124</v>
      </c>
      <c r="H370" s="111">
        <v>346.58199999999999</v>
      </c>
      <c r="I370" s="112"/>
      <c r="J370" s="113">
        <f>ROUND(I370*H370,2)</f>
        <v>0</v>
      </c>
      <c r="K370" s="109" t="s">
        <v>90</v>
      </c>
      <c r="L370" s="11"/>
      <c r="M370" s="114" t="s">
        <v>10</v>
      </c>
      <c r="N370" s="115" t="s">
        <v>27</v>
      </c>
      <c r="O370" s="116"/>
      <c r="P370" s="117">
        <f>O370*H370</f>
        <v>0</v>
      </c>
      <c r="Q370" s="117">
        <v>0</v>
      </c>
      <c r="R370" s="117">
        <f>Q370*H370</f>
        <v>0</v>
      </c>
      <c r="S370" s="117">
        <v>0</v>
      </c>
      <c r="T370" s="118">
        <f>S370*H370</f>
        <v>0</v>
      </c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R370" s="119" t="s">
        <v>91</v>
      </c>
      <c r="AT370" s="119" t="s">
        <v>86</v>
      </c>
      <c r="AU370" s="119" t="s">
        <v>2</v>
      </c>
      <c r="AY370" s="2" t="s">
        <v>84</v>
      </c>
      <c r="BE370" s="120">
        <f>IF(N370="základní",J370,0)</f>
        <v>0</v>
      </c>
      <c r="BF370" s="120">
        <f>IF(N370="snížená",J370,0)</f>
        <v>0</v>
      </c>
      <c r="BG370" s="120">
        <f>IF(N370="zákl. přenesená",J370,0)</f>
        <v>0</v>
      </c>
      <c r="BH370" s="120">
        <f>IF(N370="sníž. přenesená",J370,0)</f>
        <v>0</v>
      </c>
      <c r="BI370" s="120">
        <f>IF(N370="nulová",J370,0)</f>
        <v>0</v>
      </c>
      <c r="BJ370" s="2" t="s">
        <v>82</v>
      </c>
      <c r="BK370" s="120">
        <f>ROUND(I370*H370,2)</f>
        <v>0</v>
      </c>
      <c r="BL370" s="2" t="s">
        <v>91</v>
      </c>
      <c r="BM370" s="119" t="s">
        <v>534</v>
      </c>
    </row>
    <row r="371" spans="1:65" s="92" customFormat="1" ht="25.9" customHeight="1" x14ac:dyDescent="0.2">
      <c r="B371" s="93"/>
      <c r="D371" s="94" t="s">
        <v>80</v>
      </c>
      <c r="E371" s="95" t="s">
        <v>535</v>
      </c>
      <c r="F371" s="95" t="s">
        <v>536</v>
      </c>
      <c r="I371" s="96"/>
      <c r="J371" s="97">
        <f>BK371</f>
        <v>0</v>
      </c>
      <c r="L371" s="93"/>
      <c r="M371" s="98"/>
      <c r="N371" s="99"/>
      <c r="O371" s="99"/>
      <c r="P371" s="100">
        <f>P372+P407+P465+P497+P510+P520+P529+P534</f>
        <v>0</v>
      </c>
      <c r="Q371" s="99"/>
      <c r="R371" s="100">
        <f>R372+R407+R465+R497+R510+R520+R529+R534</f>
        <v>22.8371666</v>
      </c>
      <c r="S371" s="99"/>
      <c r="T371" s="101">
        <f>T372+T407+T465+T497+T510+T520+T529+T534</f>
        <v>0</v>
      </c>
      <c r="AR371" s="94" t="s">
        <v>2</v>
      </c>
      <c r="AT371" s="102" t="s">
        <v>80</v>
      </c>
      <c r="AU371" s="102" t="s">
        <v>83</v>
      </c>
      <c r="AY371" s="94" t="s">
        <v>84</v>
      </c>
      <c r="BK371" s="103">
        <f>BK372+BK407+BK465+BK497+BK510+BK520+BK529+BK534</f>
        <v>0</v>
      </c>
    </row>
    <row r="372" spans="1:65" s="92" customFormat="1" ht="22.9" customHeight="1" x14ac:dyDescent="0.2">
      <c r="B372" s="93"/>
      <c r="D372" s="94" t="s">
        <v>80</v>
      </c>
      <c r="E372" s="104" t="s">
        <v>537</v>
      </c>
      <c r="F372" s="104" t="s">
        <v>538</v>
      </c>
      <c r="I372" s="96"/>
      <c r="J372" s="105">
        <f>BK372</f>
        <v>0</v>
      </c>
      <c r="L372" s="93"/>
      <c r="M372" s="98"/>
      <c r="N372" s="99"/>
      <c r="O372" s="99"/>
      <c r="P372" s="100">
        <f>SUM(P373:P406)</f>
        <v>0</v>
      </c>
      <c r="Q372" s="99"/>
      <c r="R372" s="100">
        <f>SUM(R373:R406)</f>
        <v>1.3519249699999998</v>
      </c>
      <c r="S372" s="99"/>
      <c r="T372" s="101">
        <f>SUM(T373:T406)</f>
        <v>0</v>
      </c>
      <c r="AR372" s="94" t="s">
        <v>2</v>
      </c>
      <c r="AT372" s="102" t="s">
        <v>80</v>
      </c>
      <c r="AU372" s="102" t="s">
        <v>82</v>
      </c>
      <c r="AY372" s="94" t="s">
        <v>84</v>
      </c>
      <c r="BK372" s="103">
        <f>SUM(BK373:BK406)</f>
        <v>0</v>
      </c>
    </row>
    <row r="373" spans="1:65" s="14" customFormat="1" ht="32.450000000000003" customHeight="1" x14ac:dyDescent="0.2">
      <c r="A373" s="10"/>
      <c r="B373" s="106"/>
      <c r="C373" s="107" t="s">
        <v>539</v>
      </c>
      <c r="D373" s="107" t="s">
        <v>86</v>
      </c>
      <c r="E373" s="108" t="s">
        <v>540</v>
      </c>
      <c r="F373" s="109" t="s">
        <v>541</v>
      </c>
      <c r="G373" s="110" t="s">
        <v>150</v>
      </c>
      <c r="H373" s="111">
        <v>87.376999999999995</v>
      </c>
      <c r="I373" s="112"/>
      <c r="J373" s="113">
        <f>ROUND(I373*H373,2)</f>
        <v>0</v>
      </c>
      <c r="K373" s="109" t="s">
        <v>90</v>
      </c>
      <c r="L373" s="11"/>
      <c r="M373" s="114" t="s">
        <v>10</v>
      </c>
      <c r="N373" s="115" t="s">
        <v>27</v>
      </c>
      <c r="O373" s="116"/>
      <c r="P373" s="117">
        <f>O373*H373</f>
        <v>0</v>
      </c>
      <c r="Q373" s="117">
        <v>0</v>
      </c>
      <c r="R373" s="117">
        <f>Q373*H373</f>
        <v>0</v>
      </c>
      <c r="S373" s="117">
        <v>0</v>
      </c>
      <c r="T373" s="118">
        <f>S373*H373</f>
        <v>0</v>
      </c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R373" s="119" t="s">
        <v>175</v>
      </c>
      <c r="AT373" s="119" t="s">
        <v>86</v>
      </c>
      <c r="AU373" s="119" t="s">
        <v>2</v>
      </c>
      <c r="AY373" s="2" t="s">
        <v>84</v>
      </c>
      <c r="BE373" s="120">
        <f>IF(N373="základní",J373,0)</f>
        <v>0</v>
      </c>
      <c r="BF373" s="120">
        <f>IF(N373="snížená",J373,0)</f>
        <v>0</v>
      </c>
      <c r="BG373" s="120">
        <f>IF(N373="zákl. přenesená",J373,0)</f>
        <v>0</v>
      </c>
      <c r="BH373" s="120">
        <f>IF(N373="sníž. přenesená",J373,0)</f>
        <v>0</v>
      </c>
      <c r="BI373" s="120">
        <f>IF(N373="nulová",J373,0)</f>
        <v>0</v>
      </c>
      <c r="BJ373" s="2" t="s">
        <v>82</v>
      </c>
      <c r="BK373" s="120">
        <f>ROUND(I373*H373,2)</f>
        <v>0</v>
      </c>
      <c r="BL373" s="2" t="s">
        <v>175</v>
      </c>
      <c r="BM373" s="119" t="s">
        <v>542</v>
      </c>
    </row>
    <row r="374" spans="1:65" s="121" customFormat="1" x14ac:dyDescent="0.2">
      <c r="B374" s="122"/>
      <c r="D374" s="123" t="s">
        <v>93</v>
      </c>
      <c r="E374" s="124" t="s">
        <v>10</v>
      </c>
      <c r="F374" s="125" t="s">
        <v>543</v>
      </c>
      <c r="H374" s="126">
        <v>87.376999999999995</v>
      </c>
      <c r="I374" s="127"/>
      <c r="L374" s="122"/>
      <c r="M374" s="128"/>
      <c r="N374" s="129"/>
      <c r="O374" s="129"/>
      <c r="P374" s="129"/>
      <c r="Q374" s="129"/>
      <c r="R374" s="129"/>
      <c r="S374" s="129"/>
      <c r="T374" s="130"/>
      <c r="AT374" s="124" t="s">
        <v>93</v>
      </c>
      <c r="AU374" s="124" t="s">
        <v>2</v>
      </c>
      <c r="AV374" s="121" t="s">
        <v>2</v>
      </c>
      <c r="AW374" s="121" t="s">
        <v>95</v>
      </c>
      <c r="AX374" s="121" t="s">
        <v>82</v>
      </c>
      <c r="AY374" s="124" t="s">
        <v>84</v>
      </c>
    </row>
    <row r="375" spans="1:65" s="14" customFormat="1" ht="14.45" customHeight="1" x14ac:dyDescent="0.2">
      <c r="A375" s="10"/>
      <c r="B375" s="106"/>
      <c r="C375" s="148" t="s">
        <v>544</v>
      </c>
      <c r="D375" s="148" t="s">
        <v>154</v>
      </c>
      <c r="E375" s="149" t="s">
        <v>545</v>
      </c>
      <c r="F375" s="150" t="s">
        <v>546</v>
      </c>
      <c r="G375" s="151" t="s">
        <v>124</v>
      </c>
      <c r="H375" s="152">
        <v>1.7000000000000001E-2</v>
      </c>
      <c r="I375" s="153"/>
      <c r="J375" s="154">
        <f>ROUND(I375*H375,2)</f>
        <v>0</v>
      </c>
      <c r="K375" s="150" t="s">
        <v>90</v>
      </c>
      <c r="L375" s="155"/>
      <c r="M375" s="156" t="s">
        <v>10</v>
      </c>
      <c r="N375" s="157" t="s">
        <v>27</v>
      </c>
      <c r="O375" s="116"/>
      <c r="P375" s="117">
        <f>O375*H375</f>
        <v>0</v>
      </c>
      <c r="Q375" s="117">
        <v>1</v>
      </c>
      <c r="R375" s="117">
        <f>Q375*H375</f>
        <v>1.7000000000000001E-2</v>
      </c>
      <c r="S375" s="117">
        <v>0</v>
      </c>
      <c r="T375" s="118">
        <f>S375*H375</f>
        <v>0</v>
      </c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R375" s="119" t="s">
        <v>267</v>
      </c>
      <c r="AT375" s="119" t="s">
        <v>154</v>
      </c>
      <c r="AU375" s="119" t="s">
        <v>2</v>
      </c>
      <c r="AY375" s="2" t="s">
        <v>84</v>
      </c>
      <c r="BE375" s="120">
        <f>IF(N375="základní",J375,0)</f>
        <v>0</v>
      </c>
      <c r="BF375" s="120">
        <f>IF(N375="snížená",J375,0)</f>
        <v>0</v>
      </c>
      <c r="BG375" s="120">
        <f>IF(N375="zákl. přenesená",J375,0)</f>
        <v>0</v>
      </c>
      <c r="BH375" s="120">
        <f>IF(N375="sníž. přenesená",J375,0)</f>
        <v>0</v>
      </c>
      <c r="BI375" s="120">
        <f>IF(N375="nulová",J375,0)</f>
        <v>0</v>
      </c>
      <c r="BJ375" s="2" t="s">
        <v>82</v>
      </c>
      <c r="BK375" s="120">
        <f>ROUND(I375*H375,2)</f>
        <v>0</v>
      </c>
      <c r="BL375" s="2" t="s">
        <v>175</v>
      </c>
      <c r="BM375" s="119" t="s">
        <v>547</v>
      </c>
    </row>
    <row r="376" spans="1:65" s="121" customFormat="1" x14ac:dyDescent="0.2">
      <c r="B376" s="122"/>
      <c r="D376" s="123" t="s">
        <v>93</v>
      </c>
      <c r="E376" s="124" t="s">
        <v>10</v>
      </c>
      <c r="F376" s="125" t="s">
        <v>548</v>
      </c>
      <c r="H376" s="126">
        <v>1.7000000000000001E-2</v>
      </c>
      <c r="I376" s="127"/>
      <c r="L376" s="122"/>
      <c r="M376" s="128"/>
      <c r="N376" s="129"/>
      <c r="O376" s="129"/>
      <c r="P376" s="129"/>
      <c r="Q376" s="129"/>
      <c r="R376" s="129"/>
      <c r="S376" s="129"/>
      <c r="T376" s="130"/>
      <c r="AT376" s="124" t="s">
        <v>93</v>
      </c>
      <c r="AU376" s="124" t="s">
        <v>2</v>
      </c>
      <c r="AV376" s="121" t="s">
        <v>2</v>
      </c>
      <c r="AW376" s="121" t="s">
        <v>95</v>
      </c>
      <c r="AX376" s="121" t="s">
        <v>82</v>
      </c>
      <c r="AY376" s="124" t="s">
        <v>84</v>
      </c>
    </row>
    <row r="377" spans="1:65" s="14" customFormat="1" ht="32.450000000000003" customHeight="1" x14ac:dyDescent="0.2">
      <c r="A377" s="10"/>
      <c r="B377" s="106"/>
      <c r="C377" s="107" t="s">
        <v>549</v>
      </c>
      <c r="D377" s="107" t="s">
        <v>86</v>
      </c>
      <c r="E377" s="108" t="s">
        <v>550</v>
      </c>
      <c r="F377" s="109" t="s">
        <v>551</v>
      </c>
      <c r="G377" s="110" t="s">
        <v>150</v>
      </c>
      <c r="H377" s="111">
        <v>198.708</v>
      </c>
      <c r="I377" s="112"/>
      <c r="J377" s="113">
        <f>ROUND(I377*H377,2)</f>
        <v>0</v>
      </c>
      <c r="K377" s="109" t="s">
        <v>90</v>
      </c>
      <c r="L377" s="11"/>
      <c r="M377" s="114" t="s">
        <v>10</v>
      </c>
      <c r="N377" s="115" t="s">
        <v>27</v>
      </c>
      <c r="O377" s="116"/>
      <c r="P377" s="117">
        <f>O377*H377</f>
        <v>0</v>
      </c>
      <c r="Q377" s="117">
        <v>0</v>
      </c>
      <c r="R377" s="117">
        <f>Q377*H377</f>
        <v>0</v>
      </c>
      <c r="S377" s="117">
        <v>0</v>
      </c>
      <c r="T377" s="118">
        <f>S377*H377</f>
        <v>0</v>
      </c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R377" s="119" t="s">
        <v>175</v>
      </c>
      <c r="AT377" s="119" t="s">
        <v>86</v>
      </c>
      <c r="AU377" s="119" t="s">
        <v>2</v>
      </c>
      <c r="AY377" s="2" t="s">
        <v>84</v>
      </c>
      <c r="BE377" s="120">
        <f>IF(N377="základní",J377,0)</f>
        <v>0</v>
      </c>
      <c r="BF377" s="120">
        <f>IF(N377="snížená",J377,0)</f>
        <v>0</v>
      </c>
      <c r="BG377" s="120">
        <f>IF(N377="zákl. přenesená",J377,0)</f>
        <v>0</v>
      </c>
      <c r="BH377" s="120">
        <f>IF(N377="sníž. přenesená",J377,0)</f>
        <v>0</v>
      </c>
      <c r="BI377" s="120">
        <f>IF(N377="nulová",J377,0)</f>
        <v>0</v>
      </c>
      <c r="BJ377" s="2" t="s">
        <v>82</v>
      </c>
      <c r="BK377" s="120">
        <f>ROUND(I377*H377,2)</f>
        <v>0</v>
      </c>
      <c r="BL377" s="2" t="s">
        <v>175</v>
      </c>
      <c r="BM377" s="119" t="s">
        <v>552</v>
      </c>
    </row>
    <row r="378" spans="1:65" s="121" customFormat="1" x14ac:dyDescent="0.2">
      <c r="B378" s="122"/>
      <c r="D378" s="123" t="s">
        <v>93</v>
      </c>
      <c r="E378" s="124" t="s">
        <v>10</v>
      </c>
      <c r="F378" s="125" t="s">
        <v>553</v>
      </c>
      <c r="H378" s="126">
        <v>83.619</v>
      </c>
      <c r="I378" s="127"/>
      <c r="L378" s="122"/>
      <c r="M378" s="128"/>
      <c r="N378" s="129"/>
      <c r="O378" s="129"/>
      <c r="P378" s="129"/>
      <c r="Q378" s="129"/>
      <c r="R378" s="129"/>
      <c r="S378" s="129"/>
      <c r="T378" s="130"/>
      <c r="AT378" s="124" t="s">
        <v>93</v>
      </c>
      <c r="AU378" s="124" t="s">
        <v>2</v>
      </c>
      <c r="AV378" s="121" t="s">
        <v>2</v>
      </c>
      <c r="AW378" s="121" t="s">
        <v>95</v>
      </c>
      <c r="AX378" s="121" t="s">
        <v>83</v>
      </c>
      <c r="AY378" s="124" t="s">
        <v>84</v>
      </c>
    </row>
    <row r="379" spans="1:65" s="140" customFormat="1" x14ac:dyDescent="0.2">
      <c r="B379" s="141"/>
      <c r="D379" s="123" t="s">
        <v>93</v>
      </c>
      <c r="E379" s="142" t="s">
        <v>10</v>
      </c>
      <c r="F379" s="143" t="s">
        <v>554</v>
      </c>
      <c r="H379" s="142" t="s">
        <v>10</v>
      </c>
      <c r="I379" s="144"/>
      <c r="L379" s="141"/>
      <c r="M379" s="145"/>
      <c r="N379" s="146"/>
      <c r="O379" s="146"/>
      <c r="P379" s="146"/>
      <c r="Q379" s="146"/>
      <c r="R379" s="146"/>
      <c r="S379" s="146"/>
      <c r="T379" s="147"/>
      <c r="AT379" s="142" t="s">
        <v>93</v>
      </c>
      <c r="AU379" s="142" t="s">
        <v>2</v>
      </c>
      <c r="AV379" s="140" t="s">
        <v>82</v>
      </c>
      <c r="AW379" s="140" t="s">
        <v>95</v>
      </c>
      <c r="AX379" s="140" t="s">
        <v>83</v>
      </c>
      <c r="AY379" s="142" t="s">
        <v>84</v>
      </c>
    </row>
    <row r="380" spans="1:65" s="121" customFormat="1" x14ac:dyDescent="0.2">
      <c r="B380" s="122"/>
      <c r="D380" s="123" t="s">
        <v>93</v>
      </c>
      <c r="E380" s="124" t="s">
        <v>10</v>
      </c>
      <c r="F380" s="125" t="s">
        <v>555</v>
      </c>
      <c r="H380" s="126">
        <v>115.089</v>
      </c>
      <c r="I380" s="127"/>
      <c r="L380" s="122"/>
      <c r="M380" s="128"/>
      <c r="N380" s="129"/>
      <c r="O380" s="129"/>
      <c r="P380" s="129"/>
      <c r="Q380" s="129"/>
      <c r="R380" s="129"/>
      <c r="S380" s="129"/>
      <c r="T380" s="130"/>
      <c r="AT380" s="124" t="s">
        <v>93</v>
      </c>
      <c r="AU380" s="124" t="s">
        <v>2</v>
      </c>
      <c r="AV380" s="121" t="s">
        <v>2</v>
      </c>
      <c r="AW380" s="121" t="s">
        <v>95</v>
      </c>
      <c r="AX380" s="121" t="s">
        <v>83</v>
      </c>
      <c r="AY380" s="124" t="s">
        <v>84</v>
      </c>
    </row>
    <row r="381" spans="1:65" s="131" customFormat="1" x14ac:dyDescent="0.2">
      <c r="B381" s="132"/>
      <c r="D381" s="123" t="s">
        <v>93</v>
      </c>
      <c r="E381" s="133" t="s">
        <v>10</v>
      </c>
      <c r="F381" s="134" t="s">
        <v>97</v>
      </c>
      <c r="H381" s="135">
        <v>198.708</v>
      </c>
      <c r="I381" s="136"/>
      <c r="L381" s="132"/>
      <c r="M381" s="137"/>
      <c r="N381" s="138"/>
      <c r="O381" s="138"/>
      <c r="P381" s="138"/>
      <c r="Q381" s="138"/>
      <c r="R381" s="138"/>
      <c r="S381" s="138"/>
      <c r="T381" s="139"/>
      <c r="AT381" s="133" t="s">
        <v>93</v>
      </c>
      <c r="AU381" s="133" t="s">
        <v>2</v>
      </c>
      <c r="AV381" s="131" t="s">
        <v>91</v>
      </c>
      <c r="AW381" s="131" t="s">
        <v>95</v>
      </c>
      <c r="AX381" s="131" t="s">
        <v>82</v>
      </c>
      <c r="AY381" s="133" t="s">
        <v>84</v>
      </c>
    </row>
    <row r="382" spans="1:65" s="14" customFormat="1" ht="14.45" customHeight="1" x14ac:dyDescent="0.2">
      <c r="A382" s="10"/>
      <c r="B382" s="106"/>
      <c r="C382" s="148" t="s">
        <v>556</v>
      </c>
      <c r="D382" s="148" t="s">
        <v>154</v>
      </c>
      <c r="E382" s="149" t="s">
        <v>545</v>
      </c>
      <c r="F382" s="150" t="s">
        <v>546</v>
      </c>
      <c r="G382" s="151" t="s">
        <v>124</v>
      </c>
      <c r="H382" s="152">
        <v>0.04</v>
      </c>
      <c r="I382" s="153"/>
      <c r="J382" s="154">
        <f>ROUND(I382*H382,2)</f>
        <v>0</v>
      </c>
      <c r="K382" s="150" t="s">
        <v>90</v>
      </c>
      <c r="L382" s="155"/>
      <c r="M382" s="156" t="s">
        <v>10</v>
      </c>
      <c r="N382" s="157" t="s">
        <v>27</v>
      </c>
      <c r="O382" s="116"/>
      <c r="P382" s="117">
        <f>O382*H382</f>
        <v>0</v>
      </c>
      <c r="Q382" s="117">
        <v>1</v>
      </c>
      <c r="R382" s="117">
        <f>Q382*H382</f>
        <v>0.04</v>
      </c>
      <c r="S382" s="117">
        <v>0</v>
      </c>
      <c r="T382" s="118">
        <f>S382*H382</f>
        <v>0</v>
      </c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R382" s="119" t="s">
        <v>267</v>
      </c>
      <c r="AT382" s="119" t="s">
        <v>154</v>
      </c>
      <c r="AU382" s="119" t="s">
        <v>2</v>
      </c>
      <c r="AY382" s="2" t="s">
        <v>84</v>
      </c>
      <c r="BE382" s="120">
        <f>IF(N382="základní",J382,0)</f>
        <v>0</v>
      </c>
      <c r="BF382" s="120">
        <f>IF(N382="snížená",J382,0)</f>
        <v>0</v>
      </c>
      <c r="BG382" s="120">
        <f>IF(N382="zákl. přenesená",J382,0)</f>
        <v>0</v>
      </c>
      <c r="BH382" s="120">
        <f>IF(N382="sníž. přenesená",J382,0)</f>
        <v>0</v>
      </c>
      <c r="BI382" s="120">
        <f>IF(N382="nulová",J382,0)</f>
        <v>0</v>
      </c>
      <c r="BJ382" s="2" t="s">
        <v>82</v>
      </c>
      <c r="BK382" s="120">
        <f>ROUND(I382*H382,2)</f>
        <v>0</v>
      </c>
      <c r="BL382" s="2" t="s">
        <v>175</v>
      </c>
      <c r="BM382" s="119" t="s">
        <v>557</v>
      </c>
    </row>
    <row r="383" spans="1:65" s="121" customFormat="1" x14ac:dyDescent="0.2">
      <c r="B383" s="122"/>
      <c r="D383" s="123" t="s">
        <v>93</v>
      </c>
      <c r="E383" s="124" t="s">
        <v>10</v>
      </c>
      <c r="F383" s="125" t="s">
        <v>558</v>
      </c>
      <c r="H383" s="126">
        <v>0.04</v>
      </c>
      <c r="I383" s="127"/>
      <c r="L383" s="122"/>
      <c r="M383" s="128"/>
      <c r="N383" s="129"/>
      <c r="O383" s="129"/>
      <c r="P383" s="129"/>
      <c r="Q383" s="129"/>
      <c r="R383" s="129"/>
      <c r="S383" s="129"/>
      <c r="T383" s="130"/>
      <c r="AT383" s="124" t="s">
        <v>93</v>
      </c>
      <c r="AU383" s="124" t="s">
        <v>2</v>
      </c>
      <c r="AV383" s="121" t="s">
        <v>2</v>
      </c>
      <c r="AW383" s="121" t="s">
        <v>95</v>
      </c>
      <c r="AX383" s="121" t="s">
        <v>82</v>
      </c>
      <c r="AY383" s="124" t="s">
        <v>84</v>
      </c>
    </row>
    <row r="384" spans="1:65" s="14" customFormat="1" ht="21.6" customHeight="1" x14ac:dyDescent="0.2">
      <c r="A384" s="10"/>
      <c r="B384" s="106"/>
      <c r="C384" s="107" t="s">
        <v>559</v>
      </c>
      <c r="D384" s="107" t="s">
        <v>86</v>
      </c>
      <c r="E384" s="108" t="s">
        <v>560</v>
      </c>
      <c r="F384" s="109" t="s">
        <v>561</v>
      </c>
      <c r="G384" s="110" t="s">
        <v>150</v>
      </c>
      <c r="H384" s="111">
        <v>174.755</v>
      </c>
      <c r="I384" s="112"/>
      <c r="J384" s="113">
        <f>ROUND(I384*H384,2)</f>
        <v>0</v>
      </c>
      <c r="K384" s="109" t="s">
        <v>90</v>
      </c>
      <c r="L384" s="11"/>
      <c r="M384" s="114" t="s">
        <v>10</v>
      </c>
      <c r="N384" s="115" t="s">
        <v>27</v>
      </c>
      <c r="O384" s="116"/>
      <c r="P384" s="117">
        <f>O384*H384</f>
        <v>0</v>
      </c>
      <c r="Q384" s="117">
        <v>4.0000000000000002E-4</v>
      </c>
      <c r="R384" s="117">
        <f>Q384*H384</f>
        <v>6.9902000000000006E-2</v>
      </c>
      <c r="S384" s="117">
        <v>0</v>
      </c>
      <c r="T384" s="118">
        <f>S384*H384</f>
        <v>0</v>
      </c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R384" s="119" t="s">
        <v>175</v>
      </c>
      <c r="AT384" s="119" t="s">
        <v>86</v>
      </c>
      <c r="AU384" s="119" t="s">
        <v>2</v>
      </c>
      <c r="AY384" s="2" t="s">
        <v>84</v>
      </c>
      <c r="BE384" s="120">
        <f>IF(N384="základní",J384,0)</f>
        <v>0</v>
      </c>
      <c r="BF384" s="120">
        <f>IF(N384="snížená",J384,0)</f>
        <v>0</v>
      </c>
      <c r="BG384" s="120">
        <f>IF(N384="zákl. přenesená",J384,0)</f>
        <v>0</v>
      </c>
      <c r="BH384" s="120">
        <f>IF(N384="sníž. přenesená",J384,0)</f>
        <v>0</v>
      </c>
      <c r="BI384" s="120">
        <f>IF(N384="nulová",J384,0)</f>
        <v>0</v>
      </c>
      <c r="BJ384" s="2" t="s">
        <v>82</v>
      </c>
      <c r="BK384" s="120">
        <f>ROUND(I384*H384,2)</f>
        <v>0</v>
      </c>
      <c r="BL384" s="2" t="s">
        <v>175</v>
      </c>
      <c r="BM384" s="119" t="s">
        <v>562</v>
      </c>
    </row>
    <row r="385" spans="1:65" s="121" customFormat="1" x14ac:dyDescent="0.2">
      <c r="B385" s="122"/>
      <c r="D385" s="123" t="s">
        <v>93</v>
      </c>
      <c r="E385" s="124" t="s">
        <v>10</v>
      </c>
      <c r="F385" s="125" t="s">
        <v>563</v>
      </c>
      <c r="H385" s="126">
        <v>174.755</v>
      </c>
      <c r="I385" s="127"/>
      <c r="L385" s="122"/>
      <c r="M385" s="128"/>
      <c r="N385" s="129"/>
      <c r="O385" s="129"/>
      <c r="P385" s="129"/>
      <c r="Q385" s="129"/>
      <c r="R385" s="129"/>
      <c r="S385" s="129"/>
      <c r="T385" s="130"/>
      <c r="AT385" s="124" t="s">
        <v>93</v>
      </c>
      <c r="AU385" s="124" t="s">
        <v>2</v>
      </c>
      <c r="AV385" s="121" t="s">
        <v>2</v>
      </c>
      <c r="AW385" s="121" t="s">
        <v>95</v>
      </c>
      <c r="AX385" s="121" t="s">
        <v>82</v>
      </c>
      <c r="AY385" s="124" t="s">
        <v>84</v>
      </c>
    </row>
    <row r="386" spans="1:65" s="14" customFormat="1" ht="43.15" customHeight="1" x14ac:dyDescent="0.2">
      <c r="A386" s="10"/>
      <c r="B386" s="106"/>
      <c r="C386" s="148" t="s">
        <v>564</v>
      </c>
      <c r="D386" s="148" t="s">
        <v>154</v>
      </c>
      <c r="E386" s="149" t="s">
        <v>565</v>
      </c>
      <c r="F386" s="150" t="s">
        <v>566</v>
      </c>
      <c r="G386" s="151" t="s">
        <v>150</v>
      </c>
      <c r="H386" s="152">
        <v>100.48399999999999</v>
      </c>
      <c r="I386" s="153"/>
      <c r="J386" s="154">
        <f>ROUND(I386*H386,2)</f>
        <v>0</v>
      </c>
      <c r="K386" s="150" t="s">
        <v>90</v>
      </c>
      <c r="L386" s="155"/>
      <c r="M386" s="156" t="s">
        <v>10</v>
      </c>
      <c r="N386" s="157" t="s">
        <v>27</v>
      </c>
      <c r="O386" s="116"/>
      <c r="P386" s="117">
        <f>O386*H386</f>
        <v>0</v>
      </c>
      <c r="Q386" s="117">
        <v>1E-3</v>
      </c>
      <c r="R386" s="117">
        <f>Q386*H386</f>
        <v>0.10048399999999999</v>
      </c>
      <c r="S386" s="117">
        <v>0</v>
      </c>
      <c r="T386" s="118">
        <f>S386*H386</f>
        <v>0</v>
      </c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R386" s="119" t="s">
        <v>267</v>
      </c>
      <c r="AT386" s="119" t="s">
        <v>154</v>
      </c>
      <c r="AU386" s="119" t="s">
        <v>2</v>
      </c>
      <c r="AY386" s="2" t="s">
        <v>84</v>
      </c>
      <c r="BE386" s="120">
        <f>IF(N386="základní",J386,0)</f>
        <v>0</v>
      </c>
      <c r="BF386" s="120">
        <f>IF(N386="snížená",J386,0)</f>
        <v>0</v>
      </c>
      <c r="BG386" s="120">
        <f>IF(N386="zákl. přenesená",J386,0)</f>
        <v>0</v>
      </c>
      <c r="BH386" s="120">
        <f>IF(N386="sníž. přenesená",J386,0)</f>
        <v>0</v>
      </c>
      <c r="BI386" s="120">
        <f>IF(N386="nulová",J386,0)</f>
        <v>0</v>
      </c>
      <c r="BJ386" s="2" t="s">
        <v>82</v>
      </c>
      <c r="BK386" s="120">
        <f>ROUND(I386*H386,2)</f>
        <v>0</v>
      </c>
      <c r="BL386" s="2" t="s">
        <v>175</v>
      </c>
      <c r="BM386" s="119" t="s">
        <v>567</v>
      </c>
    </row>
    <row r="387" spans="1:65" s="121" customFormat="1" x14ac:dyDescent="0.2">
      <c r="B387" s="122"/>
      <c r="D387" s="123" t="s">
        <v>93</v>
      </c>
      <c r="E387" s="124" t="s">
        <v>10</v>
      </c>
      <c r="F387" s="125" t="s">
        <v>568</v>
      </c>
      <c r="H387" s="126">
        <v>100.48399999999999</v>
      </c>
      <c r="I387" s="127"/>
      <c r="L387" s="122"/>
      <c r="M387" s="128"/>
      <c r="N387" s="129"/>
      <c r="O387" s="129"/>
      <c r="P387" s="129"/>
      <c r="Q387" s="129"/>
      <c r="R387" s="129"/>
      <c r="S387" s="129"/>
      <c r="T387" s="130"/>
      <c r="AT387" s="124" t="s">
        <v>93</v>
      </c>
      <c r="AU387" s="124" t="s">
        <v>2</v>
      </c>
      <c r="AV387" s="121" t="s">
        <v>2</v>
      </c>
      <c r="AW387" s="121" t="s">
        <v>95</v>
      </c>
      <c r="AX387" s="121" t="s">
        <v>82</v>
      </c>
      <c r="AY387" s="124" t="s">
        <v>84</v>
      </c>
    </row>
    <row r="388" spans="1:65" s="14" customFormat="1" ht="43.15" customHeight="1" x14ac:dyDescent="0.2">
      <c r="A388" s="10"/>
      <c r="B388" s="106"/>
      <c r="C388" s="148" t="s">
        <v>569</v>
      </c>
      <c r="D388" s="148" t="s">
        <v>154</v>
      </c>
      <c r="E388" s="149" t="s">
        <v>570</v>
      </c>
      <c r="F388" s="150" t="s">
        <v>571</v>
      </c>
      <c r="G388" s="151" t="s">
        <v>150</v>
      </c>
      <c r="H388" s="152">
        <v>100.48399999999999</v>
      </c>
      <c r="I388" s="153"/>
      <c r="J388" s="154">
        <f>ROUND(I388*H388,2)</f>
        <v>0</v>
      </c>
      <c r="K388" s="150" t="s">
        <v>90</v>
      </c>
      <c r="L388" s="155"/>
      <c r="M388" s="156" t="s">
        <v>10</v>
      </c>
      <c r="N388" s="157" t="s">
        <v>27</v>
      </c>
      <c r="O388" s="116"/>
      <c r="P388" s="117">
        <f>O388*H388</f>
        <v>0</v>
      </c>
      <c r="Q388" s="117">
        <v>1E-3</v>
      </c>
      <c r="R388" s="117">
        <f>Q388*H388</f>
        <v>0.10048399999999999</v>
      </c>
      <c r="S388" s="117">
        <v>0</v>
      </c>
      <c r="T388" s="118">
        <f>S388*H388</f>
        <v>0</v>
      </c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R388" s="119" t="s">
        <v>267</v>
      </c>
      <c r="AT388" s="119" t="s">
        <v>154</v>
      </c>
      <c r="AU388" s="119" t="s">
        <v>2</v>
      </c>
      <c r="AY388" s="2" t="s">
        <v>84</v>
      </c>
      <c r="BE388" s="120">
        <f>IF(N388="základní",J388,0)</f>
        <v>0</v>
      </c>
      <c r="BF388" s="120">
        <f>IF(N388="snížená",J388,0)</f>
        <v>0</v>
      </c>
      <c r="BG388" s="120">
        <f>IF(N388="zákl. přenesená",J388,0)</f>
        <v>0</v>
      </c>
      <c r="BH388" s="120">
        <f>IF(N388="sníž. přenesená",J388,0)</f>
        <v>0</v>
      </c>
      <c r="BI388" s="120">
        <f>IF(N388="nulová",J388,0)</f>
        <v>0</v>
      </c>
      <c r="BJ388" s="2" t="s">
        <v>82</v>
      </c>
      <c r="BK388" s="120">
        <f>ROUND(I388*H388,2)</f>
        <v>0</v>
      </c>
      <c r="BL388" s="2" t="s">
        <v>175</v>
      </c>
      <c r="BM388" s="119" t="s">
        <v>572</v>
      </c>
    </row>
    <row r="389" spans="1:65" s="121" customFormat="1" x14ac:dyDescent="0.2">
      <c r="B389" s="122"/>
      <c r="D389" s="123" t="s">
        <v>93</v>
      </c>
      <c r="E389" s="124" t="s">
        <v>10</v>
      </c>
      <c r="F389" s="125" t="s">
        <v>568</v>
      </c>
      <c r="H389" s="126">
        <v>100.48399999999999</v>
      </c>
      <c r="I389" s="127"/>
      <c r="L389" s="122"/>
      <c r="M389" s="128"/>
      <c r="N389" s="129"/>
      <c r="O389" s="129"/>
      <c r="P389" s="129"/>
      <c r="Q389" s="129"/>
      <c r="R389" s="129"/>
      <c r="S389" s="129"/>
      <c r="T389" s="130"/>
      <c r="AT389" s="124" t="s">
        <v>93</v>
      </c>
      <c r="AU389" s="124" t="s">
        <v>2</v>
      </c>
      <c r="AV389" s="121" t="s">
        <v>2</v>
      </c>
      <c r="AW389" s="121" t="s">
        <v>95</v>
      </c>
      <c r="AX389" s="121" t="s">
        <v>82</v>
      </c>
      <c r="AY389" s="124" t="s">
        <v>84</v>
      </c>
    </row>
    <row r="390" spans="1:65" s="14" customFormat="1" ht="21.6" customHeight="1" x14ac:dyDescent="0.2">
      <c r="A390" s="10"/>
      <c r="B390" s="106"/>
      <c r="C390" s="107" t="s">
        <v>573</v>
      </c>
      <c r="D390" s="107" t="s">
        <v>86</v>
      </c>
      <c r="E390" s="108" t="s">
        <v>574</v>
      </c>
      <c r="F390" s="109" t="s">
        <v>575</v>
      </c>
      <c r="G390" s="110" t="s">
        <v>150</v>
      </c>
      <c r="H390" s="111">
        <v>397.416</v>
      </c>
      <c r="I390" s="112"/>
      <c r="J390" s="113">
        <f>ROUND(I390*H390,2)</f>
        <v>0</v>
      </c>
      <c r="K390" s="109" t="s">
        <v>90</v>
      </c>
      <c r="L390" s="11"/>
      <c r="M390" s="114" t="s">
        <v>10</v>
      </c>
      <c r="N390" s="115" t="s">
        <v>27</v>
      </c>
      <c r="O390" s="116"/>
      <c r="P390" s="117">
        <f>O390*H390</f>
        <v>0</v>
      </c>
      <c r="Q390" s="117">
        <v>4.0000000000000002E-4</v>
      </c>
      <c r="R390" s="117">
        <f>Q390*H390</f>
        <v>0.15896640000000001</v>
      </c>
      <c r="S390" s="117">
        <v>0</v>
      </c>
      <c r="T390" s="118">
        <f>S390*H390</f>
        <v>0</v>
      </c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R390" s="119" t="s">
        <v>175</v>
      </c>
      <c r="AT390" s="119" t="s">
        <v>86</v>
      </c>
      <c r="AU390" s="119" t="s">
        <v>2</v>
      </c>
      <c r="AY390" s="2" t="s">
        <v>84</v>
      </c>
      <c r="BE390" s="120">
        <f>IF(N390="základní",J390,0)</f>
        <v>0</v>
      </c>
      <c r="BF390" s="120">
        <f>IF(N390="snížená",J390,0)</f>
        <v>0</v>
      </c>
      <c r="BG390" s="120">
        <f>IF(N390="zákl. přenesená",J390,0)</f>
        <v>0</v>
      </c>
      <c r="BH390" s="120">
        <f>IF(N390="sníž. přenesená",J390,0)</f>
        <v>0</v>
      </c>
      <c r="BI390" s="120">
        <f>IF(N390="nulová",J390,0)</f>
        <v>0</v>
      </c>
      <c r="BJ390" s="2" t="s">
        <v>82</v>
      </c>
      <c r="BK390" s="120">
        <f>ROUND(I390*H390,2)</f>
        <v>0</v>
      </c>
      <c r="BL390" s="2" t="s">
        <v>175</v>
      </c>
      <c r="BM390" s="119" t="s">
        <v>576</v>
      </c>
    </row>
    <row r="391" spans="1:65" s="121" customFormat="1" x14ac:dyDescent="0.2">
      <c r="B391" s="122"/>
      <c r="D391" s="123" t="s">
        <v>93</v>
      </c>
      <c r="E391" s="124" t="s">
        <v>10</v>
      </c>
      <c r="F391" s="125" t="s">
        <v>577</v>
      </c>
      <c r="H391" s="126">
        <v>167.238</v>
      </c>
      <c r="I391" s="127"/>
      <c r="L391" s="122"/>
      <c r="M391" s="128"/>
      <c r="N391" s="129"/>
      <c r="O391" s="129"/>
      <c r="P391" s="129"/>
      <c r="Q391" s="129"/>
      <c r="R391" s="129"/>
      <c r="S391" s="129"/>
      <c r="T391" s="130"/>
      <c r="AT391" s="124" t="s">
        <v>93</v>
      </c>
      <c r="AU391" s="124" t="s">
        <v>2</v>
      </c>
      <c r="AV391" s="121" t="s">
        <v>2</v>
      </c>
      <c r="AW391" s="121" t="s">
        <v>95</v>
      </c>
      <c r="AX391" s="121" t="s">
        <v>83</v>
      </c>
      <c r="AY391" s="124" t="s">
        <v>84</v>
      </c>
    </row>
    <row r="392" spans="1:65" s="140" customFormat="1" x14ac:dyDescent="0.2">
      <c r="B392" s="141"/>
      <c r="D392" s="123" t="s">
        <v>93</v>
      </c>
      <c r="E392" s="142" t="s">
        <v>10</v>
      </c>
      <c r="F392" s="143" t="s">
        <v>578</v>
      </c>
      <c r="H392" s="142" t="s">
        <v>10</v>
      </c>
      <c r="I392" s="144"/>
      <c r="L392" s="141"/>
      <c r="M392" s="145"/>
      <c r="N392" s="146"/>
      <c r="O392" s="146"/>
      <c r="P392" s="146"/>
      <c r="Q392" s="146"/>
      <c r="R392" s="146"/>
      <c r="S392" s="146"/>
      <c r="T392" s="147"/>
      <c r="AT392" s="142" t="s">
        <v>93</v>
      </c>
      <c r="AU392" s="142" t="s">
        <v>2</v>
      </c>
      <c r="AV392" s="140" t="s">
        <v>82</v>
      </c>
      <c r="AW392" s="140" t="s">
        <v>95</v>
      </c>
      <c r="AX392" s="140" t="s">
        <v>83</v>
      </c>
      <c r="AY392" s="142" t="s">
        <v>84</v>
      </c>
    </row>
    <row r="393" spans="1:65" s="121" customFormat="1" x14ac:dyDescent="0.2">
      <c r="B393" s="122"/>
      <c r="D393" s="123" t="s">
        <v>93</v>
      </c>
      <c r="E393" s="124" t="s">
        <v>10</v>
      </c>
      <c r="F393" s="125" t="s">
        <v>579</v>
      </c>
      <c r="H393" s="126">
        <v>230.178</v>
      </c>
      <c r="I393" s="127"/>
      <c r="L393" s="122"/>
      <c r="M393" s="128"/>
      <c r="N393" s="129"/>
      <c r="O393" s="129"/>
      <c r="P393" s="129"/>
      <c r="Q393" s="129"/>
      <c r="R393" s="129"/>
      <c r="S393" s="129"/>
      <c r="T393" s="130"/>
      <c r="AT393" s="124" t="s">
        <v>93</v>
      </c>
      <c r="AU393" s="124" t="s">
        <v>2</v>
      </c>
      <c r="AV393" s="121" t="s">
        <v>2</v>
      </c>
      <c r="AW393" s="121" t="s">
        <v>95</v>
      </c>
      <c r="AX393" s="121" t="s">
        <v>83</v>
      </c>
      <c r="AY393" s="124" t="s">
        <v>84</v>
      </c>
    </row>
    <row r="394" spans="1:65" s="131" customFormat="1" x14ac:dyDescent="0.2">
      <c r="B394" s="132"/>
      <c r="D394" s="123" t="s">
        <v>93</v>
      </c>
      <c r="E394" s="133" t="s">
        <v>10</v>
      </c>
      <c r="F394" s="134" t="s">
        <v>97</v>
      </c>
      <c r="H394" s="135">
        <v>397.416</v>
      </c>
      <c r="I394" s="136"/>
      <c r="L394" s="132"/>
      <c r="M394" s="137"/>
      <c r="N394" s="138"/>
      <c r="O394" s="138"/>
      <c r="P394" s="138"/>
      <c r="Q394" s="138"/>
      <c r="R394" s="138"/>
      <c r="S394" s="138"/>
      <c r="T394" s="139"/>
      <c r="AT394" s="133" t="s">
        <v>93</v>
      </c>
      <c r="AU394" s="133" t="s">
        <v>2</v>
      </c>
      <c r="AV394" s="131" t="s">
        <v>91</v>
      </c>
      <c r="AW394" s="131" t="s">
        <v>95</v>
      </c>
      <c r="AX394" s="131" t="s">
        <v>82</v>
      </c>
      <c r="AY394" s="133" t="s">
        <v>84</v>
      </c>
    </row>
    <row r="395" spans="1:65" s="14" customFormat="1" ht="43.15" customHeight="1" x14ac:dyDescent="0.2">
      <c r="A395" s="10"/>
      <c r="B395" s="106"/>
      <c r="C395" s="148" t="s">
        <v>580</v>
      </c>
      <c r="D395" s="148" t="s">
        <v>154</v>
      </c>
      <c r="E395" s="149" t="s">
        <v>565</v>
      </c>
      <c r="F395" s="150" t="s">
        <v>566</v>
      </c>
      <c r="G395" s="151" t="s">
        <v>150</v>
      </c>
      <c r="H395" s="152">
        <v>132.352</v>
      </c>
      <c r="I395" s="153"/>
      <c r="J395" s="154">
        <f>ROUND(I395*H395,2)</f>
        <v>0</v>
      </c>
      <c r="K395" s="150" t="s">
        <v>90</v>
      </c>
      <c r="L395" s="155"/>
      <c r="M395" s="156" t="s">
        <v>10</v>
      </c>
      <c r="N395" s="157" t="s">
        <v>27</v>
      </c>
      <c r="O395" s="116"/>
      <c r="P395" s="117">
        <f>O395*H395</f>
        <v>0</v>
      </c>
      <c r="Q395" s="117">
        <v>1E-3</v>
      </c>
      <c r="R395" s="117">
        <f>Q395*H395</f>
        <v>0.132352</v>
      </c>
      <c r="S395" s="117">
        <v>0</v>
      </c>
      <c r="T395" s="118">
        <f>S395*H395</f>
        <v>0</v>
      </c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R395" s="119" t="s">
        <v>267</v>
      </c>
      <c r="AT395" s="119" t="s">
        <v>154</v>
      </c>
      <c r="AU395" s="119" t="s">
        <v>2</v>
      </c>
      <c r="AY395" s="2" t="s">
        <v>84</v>
      </c>
      <c r="BE395" s="120">
        <f>IF(N395="základní",J395,0)</f>
        <v>0</v>
      </c>
      <c r="BF395" s="120">
        <f>IF(N395="snížená",J395,0)</f>
        <v>0</v>
      </c>
      <c r="BG395" s="120">
        <f>IF(N395="zákl. přenesená",J395,0)</f>
        <v>0</v>
      </c>
      <c r="BH395" s="120">
        <f>IF(N395="sníž. přenesená",J395,0)</f>
        <v>0</v>
      </c>
      <c r="BI395" s="120">
        <f>IF(N395="nulová",J395,0)</f>
        <v>0</v>
      </c>
      <c r="BJ395" s="2" t="s">
        <v>82</v>
      </c>
      <c r="BK395" s="120">
        <f>ROUND(I395*H395,2)</f>
        <v>0</v>
      </c>
      <c r="BL395" s="2" t="s">
        <v>175</v>
      </c>
      <c r="BM395" s="119" t="s">
        <v>581</v>
      </c>
    </row>
    <row r="396" spans="1:65" s="121" customFormat="1" x14ac:dyDescent="0.2">
      <c r="B396" s="122"/>
      <c r="D396" s="123" t="s">
        <v>93</v>
      </c>
      <c r="E396" s="124" t="s">
        <v>10</v>
      </c>
      <c r="F396" s="125" t="s">
        <v>582</v>
      </c>
      <c r="H396" s="126">
        <v>96.162000000000006</v>
      </c>
      <c r="I396" s="127"/>
      <c r="L396" s="122"/>
      <c r="M396" s="128"/>
      <c r="N396" s="129"/>
      <c r="O396" s="129"/>
      <c r="P396" s="129"/>
      <c r="Q396" s="129"/>
      <c r="R396" s="129"/>
      <c r="S396" s="129"/>
      <c r="T396" s="130"/>
      <c r="AT396" s="124" t="s">
        <v>93</v>
      </c>
      <c r="AU396" s="124" t="s">
        <v>2</v>
      </c>
      <c r="AV396" s="121" t="s">
        <v>2</v>
      </c>
      <c r="AW396" s="121" t="s">
        <v>95</v>
      </c>
      <c r="AX396" s="121" t="s">
        <v>83</v>
      </c>
      <c r="AY396" s="124" t="s">
        <v>84</v>
      </c>
    </row>
    <row r="397" spans="1:65" s="140" customFormat="1" x14ac:dyDescent="0.2">
      <c r="B397" s="141"/>
      <c r="D397" s="123" t="s">
        <v>93</v>
      </c>
      <c r="E397" s="142" t="s">
        <v>10</v>
      </c>
      <c r="F397" s="143" t="s">
        <v>578</v>
      </c>
      <c r="H397" s="142" t="s">
        <v>10</v>
      </c>
      <c r="I397" s="144"/>
      <c r="L397" s="141"/>
      <c r="M397" s="145"/>
      <c r="N397" s="146"/>
      <c r="O397" s="146"/>
      <c r="P397" s="146"/>
      <c r="Q397" s="146"/>
      <c r="R397" s="146"/>
      <c r="S397" s="146"/>
      <c r="T397" s="147"/>
      <c r="AT397" s="142" t="s">
        <v>93</v>
      </c>
      <c r="AU397" s="142" t="s">
        <v>2</v>
      </c>
      <c r="AV397" s="140" t="s">
        <v>82</v>
      </c>
      <c r="AW397" s="140" t="s">
        <v>95</v>
      </c>
      <c r="AX397" s="140" t="s">
        <v>83</v>
      </c>
      <c r="AY397" s="142" t="s">
        <v>84</v>
      </c>
    </row>
    <row r="398" spans="1:65" s="121" customFormat="1" x14ac:dyDescent="0.2">
      <c r="B398" s="122"/>
      <c r="D398" s="123" t="s">
        <v>93</v>
      </c>
      <c r="E398" s="124" t="s">
        <v>10</v>
      </c>
      <c r="F398" s="125" t="s">
        <v>583</v>
      </c>
      <c r="H398" s="126">
        <v>132.352</v>
      </c>
      <c r="I398" s="127"/>
      <c r="L398" s="122"/>
      <c r="M398" s="128"/>
      <c r="N398" s="129"/>
      <c r="O398" s="129"/>
      <c r="P398" s="129"/>
      <c r="Q398" s="129"/>
      <c r="R398" s="129"/>
      <c r="S398" s="129"/>
      <c r="T398" s="130"/>
      <c r="AT398" s="124" t="s">
        <v>93</v>
      </c>
      <c r="AU398" s="124" t="s">
        <v>2</v>
      </c>
      <c r="AV398" s="121" t="s">
        <v>2</v>
      </c>
      <c r="AW398" s="121" t="s">
        <v>95</v>
      </c>
      <c r="AX398" s="121" t="s">
        <v>82</v>
      </c>
      <c r="AY398" s="124" t="s">
        <v>84</v>
      </c>
    </row>
    <row r="399" spans="1:65" s="14" customFormat="1" ht="43.15" customHeight="1" x14ac:dyDescent="0.2">
      <c r="A399" s="10"/>
      <c r="B399" s="106"/>
      <c r="C399" s="148" t="s">
        <v>584</v>
      </c>
      <c r="D399" s="148" t="s">
        <v>154</v>
      </c>
      <c r="E399" s="149" t="s">
        <v>570</v>
      </c>
      <c r="F399" s="150" t="s">
        <v>571</v>
      </c>
      <c r="G399" s="151" t="s">
        <v>150</v>
      </c>
      <c r="H399" s="152">
        <v>228.51400000000001</v>
      </c>
      <c r="I399" s="153"/>
      <c r="J399" s="154">
        <f>ROUND(I399*H399,2)</f>
        <v>0</v>
      </c>
      <c r="K399" s="150" t="s">
        <v>90</v>
      </c>
      <c r="L399" s="155"/>
      <c r="M399" s="156" t="s">
        <v>10</v>
      </c>
      <c r="N399" s="157" t="s">
        <v>27</v>
      </c>
      <c r="O399" s="116"/>
      <c r="P399" s="117">
        <f>O399*H399</f>
        <v>0</v>
      </c>
      <c r="Q399" s="117">
        <v>1E-3</v>
      </c>
      <c r="R399" s="117">
        <f>Q399*H399</f>
        <v>0.22851400000000002</v>
      </c>
      <c r="S399" s="117">
        <v>0</v>
      </c>
      <c r="T399" s="118">
        <f>S399*H399</f>
        <v>0</v>
      </c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R399" s="119" t="s">
        <v>267</v>
      </c>
      <c r="AT399" s="119" t="s">
        <v>154</v>
      </c>
      <c r="AU399" s="119" t="s">
        <v>2</v>
      </c>
      <c r="AY399" s="2" t="s">
        <v>84</v>
      </c>
      <c r="BE399" s="120">
        <f>IF(N399="základní",J399,0)</f>
        <v>0</v>
      </c>
      <c r="BF399" s="120">
        <f>IF(N399="snížená",J399,0)</f>
        <v>0</v>
      </c>
      <c r="BG399" s="120">
        <f>IF(N399="zákl. přenesená",J399,0)</f>
        <v>0</v>
      </c>
      <c r="BH399" s="120">
        <f>IF(N399="sníž. přenesená",J399,0)</f>
        <v>0</v>
      </c>
      <c r="BI399" s="120">
        <f>IF(N399="nulová",J399,0)</f>
        <v>0</v>
      </c>
      <c r="BJ399" s="2" t="s">
        <v>82</v>
      </c>
      <c r="BK399" s="120">
        <f>ROUND(I399*H399,2)</f>
        <v>0</v>
      </c>
      <c r="BL399" s="2" t="s">
        <v>175</v>
      </c>
      <c r="BM399" s="119" t="s">
        <v>585</v>
      </c>
    </row>
    <row r="400" spans="1:65" s="121" customFormat="1" x14ac:dyDescent="0.2">
      <c r="B400" s="122"/>
      <c r="D400" s="123" t="s">
        <v>93</v>
      </c>
      <c r="E400" s="124" t="s">
        <v>10</v>
      </c>
      <c r="F400" s="125" t="s">
        <v>582</v>
      </c>
      <c r="H400" s="126">
        <v>96.162000000000006</v>
      </c>
      <c r="I400" s="127"/>
      <c r="L400" s="122"/>
      <c r="M400" s="128"/>
      <c r="N400" s="129"/>
      <c r="O400" s="129"/>
      <c r="P400" s="129"/>
      <c r="Q400" s="129"/>
      <c r="R400" s="129"/>
      <c r="S400" s="129"/>
      <c r="T400" s="130"/>
      <c r="AT400" s="124" t="s">
        <v>93</v>
      </c>
      <c r="AU400" s="124" t="s">
        <v>2</v>
      </c>
      <c r="AV400" s="121" t="s">
        <v>2</v>
      </c>
      <c r="AW400" s="121" t="s">
        <v>95</v>
      </c>
      <c r="AX400" s="121" t="s">
        <v>83</v>
      </c>
      <c r="AY400" s="124" t="s">
        <v>84</v>
      </c>
    </row>
    <row r="401" spans="1:65" s="140" customFormat="1" x14ac:dyDescent="0.2">
      <c r="B401" s="141"/>
      <c r="D401" s="123" t="s">
        <v>93</v>
      </c>
      <c r="E401" s="142" t="s">
        <v>10</v>
      </c>
      <c r="F401" s="143" t="s">
        <v>578</v>
      </c>
      <c r="H401" s="142" t="s">
        <v>10</v>
      </c>
      <c r="I401" s="144"/>
      <c r="L401" s="141"/>
      <c r="M401" s="145"/>
      <c r="N401" s="146"/>
      <c r="O401" s="146"/>
      <c r="P401" s="146"/>
      <c r="Q401" s="146"/>
      <c r="R401" s="146"/>
      <c r="S401" s="146"/>
      <c r="T401" s="147"/>
      <c r="AT401" s="142" t="s">
        <v>93</v>
      </c>
      <c r="AU401" s="142" t="s">
        <v>2</v>
      </c>
      <c r="AV401" s="140" t="s">
        <v>82</v>
      </c>
      <c r="AW401" s="140" t="s">
        <v>95</v>
      </c>
      <c r="AX401" s="140" t="s">
        <v>83</v>
      </c>
      <c r="AY401" s="142" t="s">
        <v>84</v>
      </c>
    </row>
    <row r="402" spans="1:65" s="121" customFormat="1" x14ac:dyDescent="0.2">
      <c r="B402" s="122"/>
      <c r="D402" s="123" t="s">
        <v>93</v>
      </c>
      <c r="E402" s="124" t="s">
        <v>10</v>
      </c>
      <c r="F402" s="125" t="s">
        <v>583</v>
      </c>
      <c r="H402" s="126">
        <v>132.352</v>
      </c>
      <c r="I402" s="127"/>
      <c r="L402" s="122"/>
      <c r="M402" s="128"/>
      <c r="N402" s="129"/>
      <c r="O402" s="129"/>
      <c r="P402" s="129"/>
      <c r="Q402" s="129"/>
      <c r="R402" s="129"/>
      <c r="S402" s="129"/>
      <c r="T402" s="130"/>
      <c r="AT402" s="124" t="s">
        <v>93</v>
      </c>
      <c r="AU402" s="124" t="s">
        <v>2</v>
      </c>
      <c r="AV402" s="121" t="s">
        <v>2</v>
      </c>
      <c r="AW402" s="121" t="s">
        <v>95</v>
      </c>
      <c r="AX402" s="121" t="s">
        <v>83</v>
      </c>
      <c r="AY402" s="124" t="s">
        <v>84</v>
      </c>
    </row>
    <row r="403" spans="1:65" s="131" customFormat="1" x14ac:dyDescent="0.2">
      <c r="B403" s="132"/>
      <c r="D403" s="123" t="s">
        <v>93</v>
      </c>
      <c r="E403" s="133" t="s">
        <v>10</v>
      </c>
      <c r="F403" s="134" t="s">
        <v>97</v>
      </c>
      <c r="H403" s="135">
        <v>228.51400000000001</v>
      </c>
      <c r="I403" s="136"/>
      <c r="L403" s="132"/>
      <c r="M403" s="137"/>
      <c r="N403" s="138"/>
      <c r="O403" s="138"/>
      <c r="P403" s="138"/>
      <c r="Q403" s="138"/>
      <c r="R403" s="138"/>
      <c r="S403" s="138"/>
      <c r="T403" s="139"/>
      <c r="AT403" s="133" t="s">
        <v>93</v>
      </c>
      <c r="AU403" s="133" t="s">
        <v>2</v>
      </c>
      <c r="AV403" s="131" t="s">
        <v>91</v>
      </c>
      <c r="AW403" s="131" t="s">
        <v>95</v>
      </c>
      <c r="AX403" s="131" t="s">
        <v>82</v>
      </c>
      <c r="AY403" s="133" t="s">
        <v>84</v>
      </c>
    </row>
    <row r="404" spans="1:65" s="14" customFormat="1" ht="32.450000000000003" customHeight="1" x14ac:dyDescent="0.2">
      <c r="A404" s="10"/>
      <c r="B404" s="106"/>
      <c r="C404" s="107" t="s">
        <v>586</v>
      </c>
      <c r="D404" s="107" t="s">
        <v>86</v>
      </c>
      <c r="E404" s="108" t="s">
        <v>587</v>
      </c>
      <c r="F404" s="109" t="s">
        <v>588</v>
      </c>
      <c r="G404" s="110" t="s">
        <v>150</v>
      </c>
      <c r="H404" s="111">
        <v>83.619</v>
      </c>
      <c r="I404" s="112"/>
      <c r="J404" s="113">
        <f>ROUND(I404*H404,2)</f>
        <v>0</v>
      </c>
      <c r="K404" s="109" t="s">
        <v>90</v>
      </c>
      <c r="L404" s="11"/>
      <c r="M404" s="114" t="s">
        <v>10</v>
      </c>
      <c r="N404" s="115" t="s">
        <v>27</v>
      </c>
      <c r="O404" s="116"/>
      <c r="P404" s="117">
        <f>O404*H404</f>
        <v>0</v>
      </c>
      <c r="Q404" s="117">
        <v>6.0299999999999998E-3</v>
      </c>
      <c r="R404" s="117">
        <f>Q404*H404</f>
        <v>0.50422256999999993</v>
      </c>
      <c r="S404" s="117">
        <v>0</v>
      </c>
      <c r="T404" s="118">
        <f>S404*H404</f>
        <v>0</v>
      </c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R404" s="119" t="s">
        <v>175</v>
      </c>
      <c r="AT404" s="119" t="s">
        <v>86</v>
      </c>
      <c r="AU404" s="119" t="s">
        <v>2</v>
      </c>
      <c r="AY404" s="2" t="s">
        <v>84</v>
      </c>
      <c r="BE404" s="120">
        <f>IF(N404="základní",J404,0)</f>
        <v>0</v>
      </c>
      <c r="BF404" s="120">
        <f>IF(N404="snížená",J404,0)</f>
        <v>0</v>
      </c>
      <c r="BG404" s="120">
        <f>IF(N404="zákl. přenesená",J404,0)</f>
        <v>0</v>
      </c>
      <c r="BH404" s="120">
        <f>IF(N404="sníž. přenesená",J404,0)</f>
        <v>0</v>
      </c>
      <c r="BI404" s="120">
        <f>IF(N404="nulová",J404,0)</f>
        <v>0</v>
      </c>
      <c r="BJ404" s="2" t="s">
        <v>82</v>
      </c>
      <c r="BK404" s="120">
        <f>ROUND(I404*H404,2)</f>
        <v>0</v>
      </c>
      <c r="BL404" s="2" t="s">
        <v>175</v>
      </c>
      <c r="BM404" s="119" t="s">
        <v>589</v>
      </c>
    </row>
    <row r="405" spans="1:65" s="121" customFormat="1" x14ac:dyDescent="0.2">
      <c r="B405" s="122"/>
      <c r="D405" s="123" t="s">
        <v>93</v>
      </c>
      <c r="E405" s="124" t="s">
        <v>10</v>
      </c>
      <c r="F405" s="125" t="s">
        <v>590</v>
      </c>
      <c r="H405" s="126">
        <v>83.619</v>
      </c>
      <c r="I405" s="127"/>
      <c r="L405" s="122"/>
      <c r="M405" s="128"/>
      <c r="N405" s="129"/>
      <c r="O405" s="129"/>
      <c r="P405" s="129"/>
      <c r="Q405" s="129"/>
      <c r="R405" s="129"/>
      <c r="S405" s="129"/>
      <c r="T405" s="130"/>
      <c r="AT405" s="124" t="s">
        <v>93</v>
      </c>
      <c r="AU405" s="124" t="s">
        <v>2</v>
      </c>
      <c r="AV405" s="121" t="s">
        <v>2</v>
      </c>
      <c r="AW405" s="121" t="s">
        <v>95</v>
      </c>
      <c r="AX405" s="121" t="s">
        <v>82</v>
      </c>
      <c r="AY405" s="124" t="s">
        <v>84</v>
      </c>
    </row>
    <row r="406" spans="1:65" s="14" customFormat="1" ht="43.15" customHeight="1" x14ac:dyDescent="0.2">
      <c r="A406" s="10"/>
      <c r="B406" s="106"/>
      <c r="C406" s="107" t="s">
        <v>591</v>
      </c>
      <c r="D406" s="107" t="s">
        <v>86</v>
      </c>
      <c r="E406" s="108" t="s">
        <v>592</v>
      </c>
      <c r="F406" s="109" t="s">
        <v>593</v>
      </c>
      <c r="G406" s="110" t="s">
        <v>124</v>
      </c>
      <c r="H406" s="111">
        <v>1.3520000000000001</v>
      </c>
      <c r="I406" s="112"/>
      <c r="J406" s="113">
        <f>ROUND(I406*H406,2)</f>
        <v>0</v>
      </c>
      <c r="K406" s="109" t="s">
        <v>90</v>
      </c>
      <c r="L406" s="11"/>
      <c r="M406" s="114" t="s">
        <v>10</v>
      </c>
      <c r="N406" s="115" t="s">
        <v>27</v>
      </c>
      <c r="O406" s="116"/>
      <c r="P406" s="117">
        <f>O406*H406</f>
        <v>0</v>
      </c>
      <c r="Q406" s="117">
        <v>0</v>
      </c>
      <c r="R406" s="117">
        <f>Q406*H406</f>
        <v>0</v>
      </c>
      <c r="S406" s="117">
        <v>0</v>
      </c>
      <c r="T406" s="118">
        <f>S406*H406</f>
        <v>0</v>
      </c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R406" s="119" t="s">
        <v>175</v>
      </c>
      <c r="AT406" s="119" t="s">
        <v>86</v>
      </c>
      <c r="AU406" s="119" t="s">
        <v>2</v>
      </c>
      <c r="AY406" s="2" t="s">
        <v>84</v>
      </c>
      <c r="BE406" s="120">
        <f>IF(N406="základní",J406,0)</f>
        <v>0</v>
      </c>
      <c r="BF406" s="120">
        <f>IF(N406="snížená",J406,0)</f>
        <v>0</v>
      </c>
      <c r="BG406" s="120">
        <f>IF(N406="zákl. přenesená",J406,0)</f>
        <v>0</v>
      </c>
      <c r="BH406" s="120">
        <f>IF(N406="sníž. přenesená",J406,0)</f>
        <v>0</v>
      </c>
      <c r="BI406" s="120">
        <f>IF(N406="nulová",J406,0)</f>
        <v>0</v>
      </c>
      <c r="BJ406" s="2" t="s">
        <v>82</v>
      </c>
      <c r="BK406" s="120">
        <f>ROUND(I406*H406,2)</f>
        <v>0</v>
      </c>
      <c r="BL406" s="2" t="s">
        <v>175</v>
      </c>
      <c r="BM406" s="119" t="s">
        <v>594</v>
      </c>
    </row>
    <row r="407" spans="1:65" s="92" customFormat="1" ht="22.9" customHeight="1" x14ac:dyDescent="0.2">
      <c r="B407" s="93"/>
      <c r="D407" s="94" t="s">
        <v>80</v>
      </c>
      <c r="E407" s="104" t="s">
        <v>595</v>
      </c>
      <c r="F407" s="104" t="s">
        <v>596</v>
      </c>
      <c r="I407" s="96"/>
      <c r="J407" s="105">
        <f>BK407</f>
        <v>0</v>
      </c>
      <c r="L407" s="93"/>
      <c r="M407" s="98"/>
      <c r="N407" s="99"/>
      <c r="O407" s="99"/>
      <c r="P407" s="100">
        <f>SUM(P408:P464)</f>
        <v>0</v>
      </c>
      <c r="Q407" s="99"/>
      <c r="R407" s="100">
        <f>SUM(R408:R464)</f>
        <v>10.07632394</v>
      </c>
      <c r="S407" s="99"/>
      <c r="T407" s="101">
        <f>SUM(T408:T464)</f>
        <v>0</v>
      </c>
      <c r="AR407" s="94" t="s">
        <v>2</v>
      </c>
      <c r="AT407" s="102" t="s">
        <v>80</v>
      </c>
      <c r="AU407" s="102" t="s">
        <v>82</v>
      </c>
      <c r="AY407" s="94" t="s">
        <v>84</v>
      </c>
      <c r="BK407" s="103">
        <f>SUM(BK408:BK464)</f>
        <v>0</v>
      </c>
    </row>
    <row r="408" spans="1:65" s="14" customFormat="1" ht="14.45" customHeight="1" x14ac:dyDescent="0.2">
      <c r="A408" s="10"/>
      <c r="B408" s="106"/>
      <c r="C408" s="107" t="s">
        <v>597</v>
      </c>
      <c r="D408" s="107" t="s">
        <v>86</v>
      </c>
      <c r="E408" s="108" t="s">
        <v>598</v>
      </c>
      <c r="F408" s="109" t="s">
        <v>599</v>
      </c>
      <c r="G408" s="110" t="s">
        <v>140</v>
      </c>
      <c r="H408" s="111">
        <v>2</v>
      </c>
      <c r="I408" s="112"/>
      <c r="J408" s="113">
        <f>ROUND(I408*H408,2)</f>
        <v>0</v>
      </c>
      <c r="K408" s="109" t="s">
        <v>10</v>
      </c>
      <c r="L408" s="11"/>
      <c r="M408" s="114" t="s">
        <v>10</v>
      </c>
      <c r="N408" s="115" t="s">
        <v>27</v>
      </c>
      <c r="O408" s="116"/>
      <c r="P408" s="117">
        <f>O408*H408</f>
        <v>0</v>
      </c>
      <c r="Q408" s="117">
        <v>0</v>
      </c>
      <c r="R408" s="117">
        <f>Q408*H408</f>
        <v>0</v>
      </c>
      <c r="S408" s="117">
        <v>0</v>
      </c>
      <c r="T408" s="118">
        <f>S408*H408</f>
        <v>0</v>
      </c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R408" s="119" t="s">
        <v>175</v>
      </c>
      <c r="AT408" s="119" t="s">
        <v>86</v>
      </c>
      <c r="AU408" s="119" t="s">
        <v>2</v>
      </c>
      <c r="AY408" s="2" t="s">
        <v>84</v>
      </c>
      <c r="BE408" s="120">
        <f>IF(N408="základní",J408,0)</f>
        <v>0</v>
      </c>
      <c r="BF408" s="120">
        <f>IF(N408="snížená",J408,0)</f>
        <v>0</v>
      </c>
      <c r="BG408" s="120">
        <f>IF(N408="zákl. přenesená",J408,0)</f>
        <v>0</v>
      </c>
      <c r="BH408" s="120">
        <f>IF(N408="sníž. přenesená",J408,0)</f>
        <v>0</v>
      </c>
      <c r="BI408" s="120">
        <f>IF(N408="nulová",J408,0)</f>
        <v>0</v>
      </c>
      <c r="BJ408" s="2" t="s">
        <v>82</v>
      </c>
      <c r="BK408" s="120">
        <f>ROUND(I408*H408,2)</f>
        <v>0</v>
      </c>
      <c r="BL408" s="2" t="s">
        <v>175</v>
      </c>
      <c r="BM408" s="119" t="s">
        <v>600</v>
      </c>
    </row>
    <row r="409" spans="1:65" s="14" customFormat="1" ht="32.450000000000003" customHeight="1" x14ac:dyDescent="0.2">
      <c r="A409" s="10"/>
      <c r="B409" s="106"/>
      <c r="C409" s="107" t="s">
        <v>601</v>
      </c>
      <c r="D409" s="107" t="s">
        <v>86</v>
      </c>
      <c r="E409" s="108" t="s">
        <v>602</v>
      </c>
      <c r="F409" s="109" t="s">
        <v>603</v>
      </c>
      <c r="G409" s="110" t="s">
        <v>150</v>
      </c>
      <c r="H409" s="111">
        <v>156.67099999999999</v>
      </c>
      <c r="I409" s="112"/>
      <c r="J409" s="113">
        <f>ROUND(I409*H409,2)</f>
        <v>0</v>
      </c>
      <c r="K409" s="109" t="s">
        <v>90</v>
      </c>
      <c r="L409" s="11"/>
      <c r="M409" s="114" t="s">
        <v>10</v>
      </c>
      <c r="N409" s="115" t="s">
        <v>27</v>
      </c>
      <c r="O409" s="116"/>
      <c r="P409" s="117">
        <f>O409*H409</f>
        <v>0</v>
      </c>
      <c r="Q409" s="117">
        <v>0</v>
      </c>
      <c r="R409" s="117">
        <f>Q409*H409</f>
        <v>0</v>
      </c>
      <c r="S409" s="117">
        <v>0</v>
      </c>
      <c r="T409" s="118">
        <f>S409*H409</f>
        <v>0</v>
      </c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R409" s="119" t="s">
        <v>175</v>
      </c>
      <c r="AT409" s="119" t="s">
        <v>86</v>
      </c>
      <c r="AU409" s="119" t="s">
        <v>2</v>
      </c>
      <c r="AY409" s="2" t="s">
        <v>84</v>
      </c>
      <c r="BE409" s="120">
        <f>IF(N409="základní",J409,0)</f>
        <v>0</v>
      </c>
      <c r="BF409" s="120">
        <f>IF(N409="snížená",J409,0)</f>
        <v>0</v>
      </c>
      <c r="BG409" s="120">
        <f>IF(N409="zákl. přenesená",J409,0)</f>
        <v>0</v>
      </c>
      <c r="BH409" s="120">
        <f>IF(N409="sníž. přenesená",J409,0)</f>
        <v>0</v>
      </c>
      <c r="BI409" s="120">
        <f>IF(N409="nulová",J409,0)</f>
        <v>0</v>
      </c>
      <c r="BJ409" s="2" t="s">
        <v>82</v>
      </c>
      <c r="BK409" s="120">
        <f>ROUND(I409*H409,2)</f>
        <v>0</v>
      </c>
      <c r="BL409" s="2" t="s">
        <v>175</v>
      </c>
      <c r="BM409" s="119" t="s">
        <v>604</v>
      </c>
    </row>
    <row r="410" spans="1:65" s="121" customFormat="1" x14ac:dyDescent="0.2">
      <c r="B410" s="122"/>
      <c r="D410" s="123" t="s">
        <v>93</v>
      </c>
      <c r="E410" s="124" t="s">
        <v>10</v>
      </c>
      <c r="F410" s="125" t="s">
        <v>605</v>
      </c>
      <c r="H410" s="126">
        <v>121.508</v>
      </c>
      <c r="I410" s="127"/>
      <c r="L410" s="122"/>
      <c r="M410" s="128"/>
      <c r="N410" s="129"/>
      <c r="O410" s="129"/>
      <c r="P410" s="129"/>
      <c r="Q410" s="129"/>
      <c r="R410" s="129"/>
      <c r="S410" s="129"/>
      <c r="T410" s="130"/>
      <c r="AT410" s="124" t="s">
        <v>93</v>
      </c>
      <c r="AU410" s="124" t="s">
        <v>2</v>
      </c>
      <c r="AV410" s="121" t="s">
        <v>2</v>
      </c>
      <c r="AW410" s="121" t="s">
        <v>95</v>
      </c>
      <c r="AX410" s="121" t="s">
        <v>83</v>
      </c>
      <c r="AY410" s="124" t="s">
        <v>84</v>
      </c>
    </row>
    <row r="411" spans="1:65" s="121" customFormat="1" x14ac:dyDescent="0.2">
      <c r="B411" s="122"/>
      <c r="D411" s="123" t="s">
        <v>93</v>
      </c>
      <c r="E411" s="124" t="s">
        <v>10</v>
      </c>
      <c r="F411" s="125" t="s">
        <v>606</v>
      </c>
      <c r="H411" s="126">
        <v>35.162999999999997</v>
      </c>
      <c r="I411" s="127"/>
      <c r="L411" s="122"/>
      <c r="M411" s="128"/>
      <c r="N411" s="129"/>
      <c r="O411" s="129"/>
      <c r="P411" s="129"/>
      <c r="Q411" s="129"/>
      <c r="R411" s="129"/>
      <c r="S411" s="129"/>
      <c r="T411" s="130"/>
      <c r="AT411" s="124" t="s">
        <v>93</v>
      </c>
      <c r="AU411" s="124" t="s">
        <v>2</v>
      </c>
      <c r="AV411" s="121" t="s">
        <v>2</v>
      </c>
      <c r="AW411" s="121" t="s">
        <v>95</v>
      </c>
      <c r="AX411" s="121" t="s">
        <v>83</v>
      </c>
      <c r="AY411" s="124" t="s">
        <v>84</v>
      </c>
    </row>
    <row r="412" spans="1:65" s="131" customFormat="1" x14ac:dyDescent="0.2">
      <c r="B412" s="132"/>
      <c r="D412" s="123" t="s">
        <v>93</v>
      </c>
      <c r="E412" s="133" t="s">
        <v>10</v>
      </c>
      <c r="F412" s="134" t="s">
        <v>97</v>
      </c>
      <c r="H412" s="135">
        <v>156.67099999999999</v>
      </c>
      <c r="I412" s="136"/>
      <c r="L412" s="132"/>
      <c r="M412" s="137"/>
      <c r="N412" s="138"/>
      <c r="O412" s="138"/>
      <c r="P412" s="138"/>
      <c r="Q412" s="138"/>
      <c r="R412" s="138"/>
      <c r="S412" s="138"/>
      <c r="T412" s="139"/>
      <c r="AT412" s="133" t="s">
        <v>93</v>
      </c>
      <c r="AU412" s="133" t="s">
        <v>2</v>
      </c>
      <c r="AV412" s="131" t="s">
        <v>91</v>
      </c>
      <c r="AW412" s="131" t="s">
        <v>95</v>
      </c>
      <c r="AX412" s="131" t="s">
        <v>82</v>
      </c>
      <c r="AY412" s="133" t="s">
        <v>84</v>
      </c>
    </row>
    <row r="413" spans="1:65" s="14" customFormat="1" ht="14.45" customHeight="1" x14ac:dyDescent="0.2">
      <c r="A413" s="10"/>
      <c r="B413" s="106"/>
      <c r="C413" s="148" t="s">
        <v>607</v>
      </c>
      <c r="D413" s="148" t="s">
        <v>154</v>
      </c>
      <c r="E413" s="149" t="s">
        <v>545</v>
      </c>
      <c r="F413" s="150" t="s">
        <v>546</v>
      </c>
      <c r="G413" s="151" t="s">
        <v>124</v>
      </c>
      <c r="H413" s="152">
        <v>3.1E-2</v>
      </c>
      <c r="I413" s="153"/>
      <c r="J413" s="154">
        <f>ROUND(I413*H413,2)</f>
        <v>0</v>
      </c>
      <c r="K413" s="150" t="s">
        <v>90</v>
      </c>
      <c r="L413" s="155"/>
      <c r="M413" s="156" t="s">
        <v>10</v>
      </c>
      <c r="N413" s="157" t="s">
        <v>27</v>
      </c>
      <c r="O413" s="116"/>
      <c r="P413" s="117">
        <f>O413*H413</f>
        <v>0</v>
      </c>
      <c r="Q413" s="117">
        <v>1</v>
      </c>
      <c r="R413" s="117">
        <f>Q413*H413</f>
        <v>3.1E-2</v>
      </c>
      <c r="S413" s="117">
        <v>0</v>
      </c>
      <c r="T413" s="118">
        <f>S413*H413</f>
        <v>0</v>
      </c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R413" s="119" t="s">
        <v>267</v>
      </c>
      <c r="AT413" s="119" t="s">
        <v>154</v>
      </c>
      <c r="AU413" s="119" t="s">
        <v>2</v>
      </c>
      <c r="AY413" s="2" t="s">
        <v>84</v>
      </c>
      <c r="BE413" s="120">
        <f>IF(N413="základní",J413,0)</f>
        <v>0</v>
      </c>
      <c r="BF413" s="120">
        <f>IF(N413="snížená",J413,0)</f>
        <v>0</v>
      </c>
      <c r="BG413" s="120">
        <f>IF(N413="zákl. přenesená",J413,0)</f>
        <v>0</v>
      </c>
      <c r="BH413" s="120">
        <f>IF(N413="sníž. přenesená",J413,0)</f>
        <v>0</v>
      </c>
      <c r="BI413" s="120">
        <f>IF(N413="nulová",J413,0)</f>
        <v>0</v>
      </c>
      <c r="BJ413" s="2" t="s">
        <v>82</v>
      </c>
      <c r="BK413" s="120">
        <f>ROUND(I413*H413,2)</f>
        <v>0</v>
      </c>
      <c r="BL413" s="2" t="s">
        <v>175</v>
      </c>
      <c r="BM413" s="119" t="s">
        <v>608</v>
      </c>
    </row>
    <row r="414" spans="1:65" s="121" customFormat="1" x14ac:dyDescent="0.2">
      <c r="B414" s="122"/>
      <c r="D414" s="123" t="s">
        <v>93</v>
      </c>
      <c r="E414" s="124" t="s">
        <v>10</v>
      </c>
      <c r="F414" s="125" t="s">
        <v>609</v>
      </c>
      <c r="H414" s="126">
        <v>3.1E-2</v>
      </c>
      <c r="I414" s="127"/>
      <c r="L414" s="122"/>
      <c r="M414" s="128"/>
      <c r="N414" s="129"/>
      <c r="O414" s="129"/>
      <c r="P414" s="129"/>
      <c r="Q414" s="129"/>
      <c r="R414" s="129"/>
      <c r="S414" s="129"/>
      <c r="T414" s="130"/>
      <c r="AT414" s="124" t="s">
        <v>93</v>
      </c>
      <c r="AU414" s="124" t="s">
        <v>2</v>
      </c>
      <c r="AV414" s="121" t="s">
        <v>2</v>
      </c>
      <c r="AW414" s="121" t="s">
        <v>95</v>
      </c>
      <c r="AX414" s="121" t="s">
        <v>82</v>
      </c>
      <c r="AY414" s="124" t="s">
        <v>84</v>
      </c>
    </row>
    <row r="415" spans="1:65" s="14" customFormat="1" ht="54" customHeight="1" x14ac:dyDescent="0.2">
      <c r="A415" s="10"/>
      <c r="B415" s="106"/>
      <c r="C415" s="107" t="s">
        <v>610</v>
      </c>
      <c r="D415" s="107" t="s">
        <v>86</v>
      </c>
      <c r="E415" s="108" t="s">
        <v>611</v>
      </c>
      <c r="F415" s="109" t="s">
        <v>612</v>
      </c>
      <c r="G415" s="110" t="s">
        <v>150</v>
      </c>
      <c r="H415" s="111">
        <v>121.508</v>
      </c>
      <c r="I415" s="112"/>
      <c r="J415" s="113">
        <f>ROUND(I415*H415,2)</f>
        <v>0</v>
      </c>
      <c r="K415" s="109" t="s">
        <v>90</v>
      </c>
      <c r="L415" s="11"/>
      <c r="M415" s="114" t="s">
        <v>10</v>
      </c>
      <c r="N415" s="115" t="s">
        <v>27</v>
      </c>
      <c r="O415" s="116"/>
      <c r="P415" s="117">
        <f>O415*H415</f>
        <v>0</v>
      </c>
      <c r="Q415" s="117">
        <v>1.42E-3</v>
      </c>
      <c r="R415" s="117">
        <f>Q415*H415</f>
        <v>0.17254136</v>
      </c>
      <c r="S415" s="117">
        <v>0</v>
      </c>
      <c r="T415" s="118">
        <f>S415*H415</f>
        <v>0</v>
      </c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R415" s="119" t="s">
        <v>175</v>
      </c>
      <c r="AT415" s="119" t="s">
        <v>86</v>
      </c>
      <c r="AU415" s="119" t="s">
        <v>2</v>
      </c>
      <c r="AY415" s="2" t="s">
        <v>84</v>
      </c>
      <c r="BE415" s="120">
        <f>IF(N415="základní",J415,0)</f>
        <v>0</v>
      </c>
      <c r="BF415" s="120">
        <f>IF(N415="snížená",J415,0)</f>
        <v>0</v>
      </c>
      <c r="BG415" s="120">
        <f>IF(N415="zákl. přenesená",J415,0)</f>
        <v>0</v>
      </c>
      <c r="BH415" s="120">
        <f>IF(N415="sníž. přenesená",J415,0)</f>
        <v>0</v>
      </c>
      <c r="BI415" s="120">
        <f>IF(N415="nulová",J415,0)</f>
        <v>0</v>
      </c>
      <c r="BJ415" s="2" t="s">
        <v>82</v>
      </c>
      <c r="BK415" s="120">
        <f>ROUND(I415*H415,2)</f>
        <v>0</v>
      </c>
      <c r="BL415" s="2" t="s">
        <v>175</v>
      </c>
      <c r="BM415" s="119" t="s">
        <v>613</v>
      </c>
    </row>
    <row r="416" spans="1:65" s="121" customFormat="1" x14ac:dyDescent="0.2">
      <c r="B416" s="122"/>
      <c r="D416" s="123" t="s">
        <v>93</v>
      </c>
      <c r="E416" s="124" t="s">
        <v>10</v>
      </c>
      <c r="F416" s="125" t="s">
        <v>614</v>
      </c>
      <c r="H416" s="126">
        <v>121.508</v>
      </c>
      <c r="I416" s="127"/>
      <c r="L416" s="122"/>
      <c r="M416" s="128"/>
      <c r="N416" s="129"/>
      <c r="O416" s="129"/>
      <c r="P416" s="129"/>
      <c r="Q416" s="129"/>
      <c r="R416" s="129"/>
      <c r="S416" s="129"/>
      <c r="T416" s="130"/>
      <c r="AT416" s="124" t="s">
        <v>93</v>
      </c>
      <c r="AU416" s="124" t="s">
        <v>2</v>
      </c>
      <c r="AV416" s="121" t="s">
        <v>2</v>
      </c>
      <c r="AW416" s="121" t="s">
        <v>95</v>
      </c>
      <c r="AX416" s="121" t="s">
        <v>82</v>
      </c>
      <c r="AY416" s="124" t="s">
        <v>84</v>
      </c>
    </row>
    <row r="417" spans="1:65" s="14" customFormat="1" ht="21.6" customHeight="1" x14ac:dyDescent="0.2">
      <c r="A417" s="10"/>
      <c r="B417" s="106"/>
      <c r="C417" s="107" t="s">
        <v>615</v>
      </c>
      <c r="D417" s="107" t="s">
        <v>86</v>
      </c>
      <c r="E417" s="108" t="s">
        <v>616</v>
      </c>
      <c r="F417" s="109" t="s">
        <v>617</v>
      </c>
      <c r="G417" s="110" t="s">
        <v>150</v>
      </c>
      <c r="H417" s="111">
        <v>156.67099999999999</v>
      </c>
      <c r="I417" s="112"/>
      <c r="J417" s="113">
        <f>ROUND(I417*H417,2)</f>
        <v>0</v>
      </c>
      <c r="K417" s="109" t="s">
        <v>90</v>
      </c>
      <c r="L417" s="11"/>
      <c r="M417" s="114" t="s">
        <v>10</v>
      </c>
      <c r="N417" s="115" t="s">
        <v>27</v>
      </c>
      <c r="O417" s="116"/>
      <c r="P417" s="117">
        <f>O417*H417</f>
        <v>0</v>
      </c>
      <c r="Q417" s="117">
        <v>8.8000000000000003E-4</v>
      </c>
      <c r="R417" s="117">
        <f>Q417*H417</f>
        <v>0.13787047999999999</v>
      </c>
      <c r="S417" s="117">
        <v>0</v>
      </c>
      <c r="T417" s="118">
        <f>S417*H417</f>
        <v>0</v>
      </c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R417" s="119" t="s">
        <v>175</v>
      </c>
      <c r="AT417" s="119" t="s">
        <v>86</v>
      </c>
      <c r="AU417" s="119" t="s">
        <v>2</v>
      </c>
      <c r="AY417" s="2" t="s">
        <v>84</v>
      </c>
      <c r="BE417" s="120">
        <f>IF(N417="základní",J417,0)</f>
        <v>0</v>
      </c>
      <c r="BF417" s="120">
        <f>IF(N417="snížená",J417,0)</f>
        <v>0</v>
      </c>
      <c r="BG417" s="120">
        <f>IF(N417="zákl. přenesená",J417,0)</f>
        <v>0</v>
      </c>
      <c r="BH417" s="120">
        <f>IF(N417="sníž. přenesená",J417,0)</f>
        <v>0</v>
      </c>
      <c r="BI417" s="120">
        <f>IF(N417="nulová",J417,0)</f>
        <v>0</v>
      </c>
      <c r="BJ417" s="2" t="s">
        <v>82</v>
      </c>
      <c r="BK417" s="120">
        <f>ROUND(I417*H417,2)</f>
        <v>0</v>
      </c>
      <c r="BL417" s="2" t="s">
        <v>175</v>
      </c>
      <c r="BM417" s="119" t="s">
        <v>618</v>
      </c>
    </row>
    <row r="418" spans="1:65" s="121" customFormat="1" x14ac:dyDescent="0.2">
      <c r="B418" s="122"/>
      <c r="D418" s="123" t="s">
        <v>93</v>
      </c>
      <c r="E418" s="124" t="s">
        <v>10</v>
      </c>
      <c r="F418" s="125" t="s">
        <v>605</v>
      </c>
      <c r="H418" s="126">
        <v>121.508</v>
      </c>
      <c r="I418" s="127"/>
      <c r="L418" s="122"/>
      <c r="M418" s="128"/>
      <c r="N418" s="129"/>
      <c r="O418" s="129"/>
      <c r="P418" s="129"/>
      <c r="Q418" s="129"/>
      <c r="R418" s="129"/>
      <c r="S418" s="129"/>
      <c r="T418" s="130"/>
      <c r="AT418" s="124" t="s">
        <v>93</v>
      </c>
      <c r="AU418" s="124" t="s">
        <v>2</v>
      </c>
      <c r="AV418" s="121" t="s">
        <v>2</v>
      </c>
      <c r="AW418" s="121" t="s">
        <v>95</v>
      </c>
      <c r="AX418" s="121" t="s">
        <v>83</v>
      </c>
      <c r="AY418" s="124" t="s">
        <v>84</v>
      </c>
    </row>
    <row r="419" spans="1:65" s="121" customFormat="1" x14ac:dyDescent="0.2">
      <c r="B419" s="122"/>
      <c r="D419" s="123" t="s">
        <v>93</v>
      </c>
      <c r="E419" s="124" t="s">
        <v>10</v>
      </c>
      <c r="F419" s="125" t="s">
        <v>606</v>
      </c>
      <c r="H419" s="126">
        <v>35.162999999999997</v>
      </c>
      <c r="I419" s="127"/>
      <c r="L419" s="122"/>
      <c r="M419" s="128"/>
      <c r="N419" s="129"/>
      <c r="O419" s="129"/>
      <c r="P419" s="129"/>
      <c r="Q419" s="129"/>
      <c r="R419" s="129"/>
      <c r="S419" s="129"/>
      <c r="T419" s="130"/>
      <c r="AT419" s="124" t="s">
        <v>93</v>
      </c>
      <c r="AU419" s="124" t="s">
        <v>2</v>
      </c>
      <c r="AV419" s="121" t="s">
        <v>2</v>
      </c>
      <c r="AW419" s="121" t="s">
        <v>95</v>
      </c>
      <c r="AX419" s="121" t="s">
        <v>83</v>
      </c>
      <c r="AY419" s="124" t="s">
        <v>84</v>
      </c>
    </row>
    <row r="420" spans="1:65" s="131" customFormat="1" x14ac:dyDescent="0.2">
      <c r="B420" s="132"/>
      <c r="D420" s="123" t="s">
        <v>93</v>
      </c>
      <c r="E420" s="133" t="s">
        <v>10</v>
      </c>
      <c r="F420" s="134" t="s">
        <v>97</v>
      </c>
      <c r="H420" s="135">
        <v>156.67099999999999</v>
      </c>
      <c r="I420" s="136"/>
      <c r="L420" s="132"/>
      <c r="M420" s="137"/>
      <c r="N420" s="138"/>
      <c r="O420" s="138"/>
      <c r="P420" s="138"/>
      <c r="Q420" s="138"/>
      <c r="R420" s="138"/>
      <c r="S420" s="138"/>
      <c r="T420" s="139"/>
      <c r="AT420" s="133" t="s">
        <v>93</v>
      </c>
      <c r="AU420" s="133" t="s">
        <v>2</v>
      </c>
      <c r="AV420" s="131" t="s">
        <v>91</v>
      </c>
      <c r="AW420" s="131" t="s">
        <v>95</v>
      </c>
      <c r="AX420" s="131" t="s">
        <v>82</v>
      </c>
      <c r="AY420" s="133" t="s">
        <v>84</v>
      </c>
    </row>
    <row r="421" spans="1:65" s="14" customFormat="1" ht="54" customHeight="1" x14ac:dyDescent="0.2">
      <c r="A421" s="10"/>
      <c r="B421" s="106"/>
      <c r="C421" s="148" t="s">
        <v>619</v>
      </c>
      <c r="D421" s="148" t="s">
        <v>154</v>
      </c>
      <c r="E421" s="149" t="s">
        <v>620</v>
      </c>
      <c r="F421" s="150" t="s">
        <v>621</v>
      </c>
      <c r="G421" s="151" t="s">
        <v>150</v>
      </c>
      <c r="H421" s="152">
        <v>180.172</v>
      </c>
      <c r="I421" s="153"/>
      <c r="J421" s="154">
        <f>ROUND(I421*H421,2)</f>
        <v>0</v>
      </c>
      <c r="K421" s="150" t="s">
        <v>90</v>
      </c>
      <c r="L421" s="155"/>
      <c r="M421" s="156" t="s">
        <v>10</v>
      </c>
      <c r="N421" s="157" t="s">
        <v>27</v>
      </c>
      <c r="O421" s="116"/>
      <c r="P421" s="117">
        <f>O421*H421</f>
        <v>0</v>
      </c>
      <c r="Q421" s="117">
        <v>1E-3</v>
      </c>
      <c r="R421" s="117">
        <f>Q421*H421</f>
        <v>0.180172</v>
      </c>
      <c r="S421" s="117">
        <v>0</v>
      </c>
      <c r="T421" s="118">
        <f>S421*H421</f>
        <v>0</v>
      </c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R421" s="119" t="s">
        <v>267</v>
      </c>
      <c r="AT421" s="119" t="s">
        <v>154</v>
      </c>
      <c r="AU421" s="119" t="s">
        <v>2</v>
      </c>
      <c r="AY421" s="2" t="s">
        <v>84</v>
      </c>
      <c r="BE421" s="120">
        <f>IF(N421="základní",J421,0)</f>
        <v>0</v>
      </c>
      <c r="BF421" s="120">
        <f>IF(N421="snížená",J421,0)</f>
        <v>0</v>
      </c>
      <c r="BG421" s="120">
        <f>IF(N421="zákl. přenesená",J421,0)</f>
        <v>0</v>
      </c>
      <c r="BH421" s="120">
        <f>IF(N421="sníž. přenesená",J421,0)</f>
        <v>0</v>
      </c>
      <c r="BI421" s="120">
        <f>IF(N421="nulová",J421,0)</f>
        <v>0</v>
      </c>
      <c r="BJ421" s="2" t="s">
        <v>82</v>
      </c>
      <c r="BK421" s="120">
        <f>ROUND(I421*H421,2)</f>
        <v>0</v>
      </c>
      <c r="BL421" s="2" t="s">
        <v>175</v>
      </c>
      <c r="BM421" s="119" t="s">
        <v>622</v>
      </c>
    </row>
    <row r="422" spans="1:65" s="121" customFormat="1" x14ac:dyDescent="0.2">
      <c r="B422" s="122"/>
      <c r="D422" s="123" t="s">
        <v>93</v>
      </c>
      <c r="E422" s="124" t="s">
        <v>10</v>
      </c>
      <c r="F422" s="125" t="s">
        <v>623</v>
      </c>
      <c r="H422" s="126">
        <v>180.172</v>
      </c>
      <c r="I422" s="127"/>
      <c r="L422" s="122"/>
      <c r="M422" s="128"/>
      <c r="N422" s="129"/>
      <c r="O422" s="129"/>
      <c r="P422" s="129"/>
      <c r="Q422" s="129"/>
      <c r="R422" s="129"/>
      <c r="S422" s="129"/>
      <c r="T422" s="130"/>
      <c r="AT422" s="124" t="s">
        <v>93</v>
      </c>
      <c r="AU422" s="124" t="s">
        <v>2</v>
      </c>
      <c r="AV422" s="121" t="s">
        <v>2</v>
      </c>
      <c r="AW422" s="121" t="s">
        <v>95</v>
      </c>
      <c r="AX422" s="121" t="s">
        <v>82</v>
      </c>
      <c r="AY422" s="124" t="s">
        <v>84</v>
      </c>
    </row>
    <row r="423" spans="1:65" s="14" customFormat="1" ht="54" customHeight="1" x14ac:dyDescent="0.2">
      <c r="A423" s="10"/>
      <c r="B423" s="106"/>
      <c r="C423" s="107" t="s">
        <v>624</v>
      </c>
      <c r="D423" s="107" t="s">
        <v>86</v>
      </c>
      <c r="E423" s="108" t="s">
        <v>625</v>
      </c>
      <c r="F423" s="109" t="s">
        <v>626</v>
      </c>
      <c r="G423" s="110" t="s">
        <v>150</v>
      </c>
      <c r="H423" s="111">
        <v>83.697999999999993</v>
      </c>
      <c r="I423" s="112"/>
      <c r="J423" s="113">
        <f>ROUND(I423*H423,2)</f>
        <v>0</v>
      </c>
      <c r="K423" s="109" t="s">
        <v>90</v>
      </c>
      <c r="L423" s="11"/>
      <c r="M423" s="114" t="s">
        <v>10</v>
      </c>
      <c r="N423" s="115" t="s">
        <v>27</v>
      </c>
      <c r="O423" s="116"/>
      <c r="P423" s="117">
        <f>O423*H423</f>
        <v>0</v>
      </c>
      <c r="Q423" s="117">
        <v>1.3999999999999999E-4</v>
      </c>
      <c r="R423" s="117">
        <f>Q423*H423</f>
        <v>1.1717719999999997E-2</v>
      </c>
      <c r="S423" s="117">
        <v>0</v>
      </c>
      <c r="T423" s="118">
        <f>S423*H423</f>
        <v>0</v>
      </c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R423" s="119" t="s">
        <v>175</v>
      </c>
      <c r="AT423" s="119" t="s">
        <v>86</v>
      </c>
      <c r="AU423" s="119" t="s">
        <v>2</v>
      </c>
      <c r="AY423" s="2" t="s">
        <v>84</v>
      </c>
      <c r="BE423" s="120">
        <f>IF(N423="základní",J423,0)</f>
        <v>0</v>
      </c>
      <c r="BF423" s="120">
        <f>IF(N423="snížená",J423,0)</f>
        <v>0</v>
      </c>
      <c r="BG423" s="120">
        <f>IF(N423="zákl. přenesená",J423,0)</f>
        <v>0</v>
      </c>
      <c r="BH423" s="120">
        <f>IF(N423="sníž. přenesená",J423,0)</f>
        <v>0</v>
      </c>
      <c r="BI423" s="120">
        <f>IF(N423="nulová",J423,0)</f>
        <v>0</v>
      </c>
      <c r="BJ423" s="2" t="s">
        <v>82</v>
      </c>
      <c r="BK423" s="120">
        <f>ROUND(I423*H423,2)</f>
        <v>0</v>
      </c>
      <c r="BL423" s="2" t="s">
        <v>175</v>
      </c>
      <c r="BM423" s="119" t="s">
        <v>627</v>
      </c>
    </row>
    <row r="424" spans="1:65" s="121" customFormat="1" x14ac:dyDescent="0.2">
      <c r="B424" s="122"/>
      <c r="D424" s="123" t="s">
        <v>93</v>
      </c>
      <c r="E424" s="124" t="s">
        <v>10</v>
      </c>
      <c r="F424" s="125" t="s">
        <v>628</v>
      </c>
      <c r="H424" s="126">
        <v>83.697999999999993</v>
      </c>
      <c r="I424" s="127"/>
      <c r="L424" s="122"/>
      <c r="M424" s="128"/>
      <c r="N424" s="129"/>
      <c r="O424" s="129"/>
      <c r="P424" s="129"/>
      <c r="Q424" s="129"/>
      <c r="R424" s="129"/>
      <c r="S424" s="129"/>
      <c r="T424" s="130"/>
      <c r="AT424" s="124" t="s">
        <v>93</v>
      </c>
      <c r="AU424" s="124" t="s">
        <v>2</v>
      </c>
      <c r="AV424" s="121" t="s">
        <v>2</v>
      </c>
      <c r="AW424" s="121" t="s">
        <v>95</v>
      </c>
      <c r="AX424" s="121" t="s">
        <v>83</v>
      </c>
      <c r="AY424" s="124" t="s">
        <v>84</v>
      </c>
    </row>
    <row r="425" spans="1:65" s="131" customFormat="1" x14ac:dyDescent="0.2">
      <c r="B425" s="132"/>
      <c r="D425" s="123" t="s">
        <v>93</v>
      </c>
      <c r="E425" s="133" t="s">
        <v>10</v>
      </c>
      <c r="F425" s="134" t="s">
        <v>97</v>
      </c>
      <c r="H425" s="135">
        <v>83.697999999999993</v>
      </c>
      <c r="I425" s="136"/>
      <c r="L425" s="132"/>
      <c r="M425" s="137"/>
      <c r="N425" s="138"/>
      <c r="O425" s="138"/>
      <c r="P425" s="138"/>
      <c r="Q425" s="138"/>
      <c r="R425" s="138"/>
      <c r="S425" s="138"/>
      <c r="T425" s="139"/>
      <c r="AT425" s="133" t="s">
        <v>93</v>
      </c>
      <c r="AU425" s="133" t="s">
        <v>2</v>
      </c>
      <c r="AV425" s="131" t="s">
        <v>91</v>
      </c>
      <c r="AW425" s="131" t="s">
        <v>95</v>
      </c>
      <c r="AX425" s="131" t="s">
        <v>82</v>
      </c>
      <c r="AY425" s="133" t="s">
        <v>84</v>
      </c>
    </row>
    <row r="426" spans="1:65" s="14" customFormat="1" ht="54" customHeight="1" x14ac:dyDescent="0.2">
      <c r="A426" s="10"/>
      <c r="B426" s="106"/>
      <c r="C426" s="107" t="s">
        <v>629</v>
      </c>
      <c r="D426" s="107" t="s">
        <v>86</v>
      </c>
      <c r="E426" s="108" t="s">
        <v>630</v>
      </c>
      <c r="F426" s="109" t="s">
        <v>631</v>
      </c>
      <c r="G426" s="110" t="s">
        <v>150</v>
      </c>
      <c r="H426" s="111">
        <v>37.81</v>
      </c>
      <c r="I426" s="112"/>
      <c r="J426" s="113">
        <f>ROUND(I426*H426,2)</f>
        <v>0</v>
      </c>
      <c r="K426" s="109" t="s">
        <v>90</v>
      </c>
      <c r="L426" s="11"/>
      <c r="M426" s="114" t="s">
        <v>10</v>
      </c>
      <c r="N426" s="115" t="s">
        <v>27</v>
      </c>
      <c r="O426" s="116"/>
      <c r="P426" s="117">
        <f>O426*H426</f>
        <v>0</v>
      </c>
      <c r="Q426" s="117">
        <v>2.7999999999999998E-4</v>
      </c>
      <c r="R426" s="117">
        <f>Q426*H426</f>
        <v>1.05868E-2</v>
      </c>
      <c r="S426" s="117">
        <v>0</v>
      </c>
      <c r="T426" s="118">
        <f>S426*H426</f>
        <v>0</v>
      </c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R426" s="119" t="s">
        <v>175</v>
      </c>
      <c r="AT426" s="119" t="s">
        <v>86</v>
      </c>
      <c r="AU426" s="119" t="s">
        <v>2</v>
      </c>
      <c r="AY426" s="2" t="s">
        <v>84</v>
      </c>
      <c r="BE426" s="120">
        <f>IF(N426="základní",J426,0)</f>
        <v>0</v>
      </c>
      <c r="BF426" s="120">
        <f>IF(N426="snížená",J426,0)</f>
        <v>0</v>
      </c>
      <c r="BG426" s="120">
        <f>IF(N426="zákl. přenesená",J426,0)</f>
        <v>0</v>
      </c>
      <c r="BH426" s="120">
        <f>IF(N426="sníž. přenesená",J426,0)</f>
        <v>0</v>
      </c>
      <c r="BI426" s="120">
        <f>IF(N426="nulová",J426,0)</f>
        <v>0</v>
      </c>
      <c r="BJ426" s="2" t="s">
        <v>82</v>
      </c>
      <c r="BK426" s="120">
        <f>ROUND(I426*H426,2)</f>
        <v>0</v>
      </c>
      <c r="BL426" s="2" t="s">
        <v>175</v>
      </c>
      <c r="BM426" s="119" t="s">
        <v>632</v>
      </c>
    </row>
    <row r="427" spans="1:65" s="121" customFormat="1" x14ac:dyDescent="0.2">
      <c r="B427" s="122"/>
      <c r="D427" s="123" t="s">
        <v>93</v>
      </c>
      <c r="E427" s="124" t="s">
        <v>10</v>
      </c>
      <c r="F427" s="125" t="s">
        <v>633</v>
      </c>
      <c r="H427" s="126">
        <v>37.81</v>
      </c>
      <c r="I427" s="127"/>
      <c r="L427" s="122"/>
      <c r="M427" s="128"/>
      <c r="N427" s="129"/>
      <c r="O427" s="129"/>
      <c r="P427" s="129"/>
      <c r="Q427" s="129"/>
      <c r="R427" s="129"/>
      <c r="S427" s="129"/>
      <c r="T427" s="130"/>
      <c r="AT427" s="124" t="s">
        <v>93</v>
      </c>
      <c r="AU427" s="124" t="s">
        <v>2</v>
      </c>
      <c r="AV427" s="121" t="s">
        <v>2</v>
      </c>
      <c r="AW427" s="121" t="s">
        <v>95</v>
      </c>
      <c r="AX427" s="121" t="s">
        <v>83</v>
      </c>
      <c r="AY427" s="124" t="s">
        <v>84</v>
      </c>
    </row>
    <row r="428" spans="1:65" s="131" customFormat="1" x14ac:dyDescent="0.2">
      <c r="B428" s="132"/>
      <c r="D428" s="123" t="s">
        <v>93</v>
      </c>
      <c r="E428" s="133" t="s">
        <v>10</v>
      </c>
      <c r="F428" s="134" t="s">
        <v>97</v>
      </c>
      <c r="H428" s="135">
        <v>37.81</v>
      </c>
      <c r="I428" s="136"/>
      <c r="L428" s="132"/>
      <c r="M428" s="137"/>
      <c r="N428" s="138"/>
      <c r="O428" s="138"/>
      <c r="P428" s="138"/>
      <c r="Q428" s="138"/>
      <c r="R428" s="138"/>
      <c r="S428" s="138"/>
      <c r="T428" s="139"/>
      <c r="AT428" s="133" t="s">
        <v>93</v>
      </c>
      <c r="AU428" s="133" t="s">
        <v>2</v>
      </c>
      <c r="AV428" s="131" t="s">
        <v>91</v>
      </c>
      <c r="AW428" s="131" t="s">
        <v>95</v>
      </c>
      <c r="AX428" s="131" t="s">
        <v>82</v>
      </c>
      <c r="AY428" s="133" t="s">
        <v>84</v>
      </c>
    </row>
    <row r="429" spans="1:65" s="14" customFormat="1" ht="54" customHeight="1" x14ac:dyDescent="0.2">
      <c r="A429" s="10"/>
      <c r="B429" s="106"/>
      <c r="C429" s="107" t="s">
        <v>634</v>
      </c>
      <c r="D429" s="107" t="s">
        <v>86</v>
      </c>
      <c r="E429" s="108" t="s">
        <v>635</v>
      </c>
      <c r="F429" s="109" t="s">
        <v>636</v>
      </c>
      <c r="G429" s="110" t="s">
        <v>150</v>
      </c>
      <c r="H429" s="111">
        <v>20.795999999999999</v>
      </c>
      <c r="I429" s="112"/>
      <c r="J429" s="113">
        <f>ROUND(I429*H429,2)</f>
        <v>0</v>
      </c>
      <c r="K429" s="109" t="s">
        <v>90</v>
      </c>
      <c r="L429" s="11"/>
      <c r="M429" s="114" t="s">
        <v>10</v>
      </c>
      <c r="N429" s="115" t="s">
        <v>27</v>
      </c>
      <c r="O429" s="116"/>
      <c r="P429" s="117">
        <f>O429*H429</f>
        <v>0</v>
      </c>
      <c r="Q429" s="117">
        <v>4.2000000000000002E-4</v>
      </c>
      <c r="R429" s="117">
        <f>Q429*H429</f>
        <v>8.7343200000000003E-3</v>
      </c>
      <c r="S429" s="117">
        <v>0</v>
      </c>
      <c r="T429" s="118">
        <f>S429*H429</f>
        <v>0</v>
      </c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R429" s="119" t="s">
        <v>175</v>
      </c>
      <c r="AT429" s="119" t="s">
        <v>86</v>
      </c>
      <c r="AU429" s="119" t="s">
        <v>2</v>
      </c>
      <c r="AY429" s="2" t="s">
        <v>84</v>
      </c>
      <c r="BE429" s="120">
        <f>IF(N429="základní",J429,0)</f>
        <v>0</v>
      </c>
      <c r="BF429" s="120">
        <f>IF(N429="snížená",J429,0)</f>
        <v>0</v>
      </c>
      <c r="BG429" s="120">
        <f>IF(N429="zákl. přenesená",J429,0)</f>
        <v>0</v>
      </c>
      <c r="BH429" s="120">
        <f>IF(N429="sníž. přenesená",J429,0)</f>
        <v>0</v>
      </c>
      <c r="BI429" s="120">
        <f>IF(N429="nulová",J429,0)</f>
        <v>0</v>
      </c>
      <c r="BJ429" s="2" t="s">
        <v>82</v>
      </c>
      <c r="BK429" s="120">
        <f>ROUND(I429*H429,2)</f>
        <v>0</v>
      </c>
      <c r="BL429" s="2" t="s">
        <v>175</v>
      </c>
      <c r="BM429" s="119" t="s">
        <v>637</v>
      </c>
    </row>
    <row r="430" spans="1:65" s="121" customFormat="1" ht="22.5" x14ac:dyDescent="0.2">
      <c r="B430" s="122"/>
      <c r="D430" s="123" t="s">
        <v>93</v>
      </c>
      <c r="E430" s="124" t="s">
        <v>10</v>
      </c>
      <c r="F430" s="125" t="s">
        <v>638</v>
      </c>
      <c r="H430" s="126">
        <v>20.795999999999999</v>
      </c>
      <c r="I430" s="127"/>
      <c r="L430" s="122"/>
      <c r="M430" s="128"/>
      <c r="N430" s="129"/>
      <c r="O430" s="129"/>
      <c r="P430" s="129"/>
      <c r="Q430" s="129"/>
      <c r="R430" s="129"/>
      <c r="S430" s="129"/>
      <c r="T430" s="130"/>
      <c r="AT430" s="124" t="s">
        <v>93</v>
      </c>
      <c r="AU430" s="124" t="s">
        <v>2</v>
      </c>
      <c r="AV430" s="121" t="s">
        <v>2</v>
      </c>
      <c r="AW430" s="121" t="s">
        <v>95</v>
      </c>
      <c r="AX430" s="121" t="s">
        <v>83</v>
      </c>
      <c r="AY430" s="124" t="s">
        <v>84</v>
      </c>
    </row>
    <row r="431" spans="1:65" s="131" customFormat="1" x14ac:dyDescent="0.2">
      <c r="B431" s="132"/>
      <c r="D431" s="123" t="s">
        <v>93</v>
      </c>
      <c r="E431" s="133" t="s">
        <v>10</v>
      </c>
      <c r="F431" s="134" t="s">
        <v>97</v>
      </c>
      <c r="H431" s="135">
        <v>20.795999999999999</v>
      </c>
      <c r="I431" s="136"/>
      <c r="L431" s="132"/>
      <c r="M431" s="137"/>
      <c r="N431" s="138"/>
      <c r="O431" s="138"/>
      <c r="P431" s="138"/>
      <c r="Q431" s="138"/>
      <c r="R431" s="138"/>
      <c r="S431" s="138"/>
      <c r="T431" s="139"/>
      <c r="AT431" s="133" t="s">
        <v>93</v>
      </c>
      <c r="AU431" s="133" t="s">
        <v>2</v>
      </c>
      <c r="AV431" s="131" t="s">
        <v>91</v>
      </c>
      <c r="AW431" s="131" t="s">
        <v>95</v>
      </c>
      <c r="AX431" s="131" t="s">
        <v>82</v>
      </c>
      <c r="AY431" s="133" t="s">
        <v>84</v>
      </c>
    </row>
    <row r="432" spans="1:65" s="14" customFormat="1" ht="32.450000000000003" customHeight="1" x14ac:dyDescent="0.2">
      <c r="A432" s="10"/>
      <c r="B432" s="106"/>
      <c r="C432" s="148" t="s">
        <v>639</v>
      </c>
      <c r="D432" s="148" t="s">
        <v>154</v>
      </c>
      <c r="E432" s="149" t="s">
        <v>640</v>
      </c>
      <c r="F432" s="150" t="s">
        <v>641</v>
      </c>
      <c r="G432" s="151" t="s">
        <v>150</v>
      </c>
      <c r="H432" s="152">
        <v>163.65</v>
      </c>
      <c r="I432" s="153"/>
      <c r="J432" s="154">
        <f>ROUND(I432*H432,2)</f>
        <v>0</v>
      </c>
      <c r="K432" s="150" t="s">
        <v>10</v>
      </c>
      <c r="L432" s="155"/>
      <c r="M432" s="156" t="s">
        <v>10</v>
      </c>
      <c r="N432" s="157" t="s">
        <v>27</v>
      </c>
      <c r="O432" s="116"/>
      <c r="P432" s="117">
        <f>O432*H432</f>
        <v>0</v>
      </c>
      <c r="Q432" s="117">
        <v>5.0000000000000001E-4</v>
      </c>
      <c r="R432" s="117">
        <f>Q432*H432</f>
        <v>8.1825000000000009E-2</v>
      </c>
      <c r="S432" s="117">
        <v>0</v>
      </c>
      <c r="T432" s="118">
        <f>S432*H432</f>
        <v>0</v>
      </c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R432" s="119" t="s">
        <v>267</v>
      </c>
      <c r="AT432" s="119" t="s">
        <v>154</v>
      </c>
      <c r="AU432" s="119" t="s">
        <v>2</v>
      </c>
      <c r="AY432" s="2" t="s">
        <v>84</v>
      </c>
      <c r="BE432" s="120">
        <f>IF(N432="základní",J432,0)</f>
        <v>0</v>
      </c>
      <c r="BF432" s="120">
        <f>IF(N432="snížená",J432,0)</f>
        <v>0</v>
      </c>
      <c r="BG432" s="120">
        <f>IF(N432="zákl. přenesená",J432,0)</f>
        <v>0</v>
      </c>
      <c r="BH432" s="120">
        <f>IF(N432="sníž. přenesená",J432,0)</f>
        <v>0</v>
      </c>
      <c r="BI432" s="120">
        <f>IF(N432="nulová",J432,0)</f>
        <v>0</v>
      </c>
      <c r="BJ432" s="2" t="s">
        <v>82</v>
      </c>
      <c r="BK432" s="120">
        <f>ROUND(I432*H432,2)</f>
        <v>0</v>
      </c>
      <c r="BL432" s="2" t="s">
        <v>175</v>
      </c>
      <c r="BM432" s="119" t="s">
        <v>642</v>
      </c>
    </row>
    <row r="433" spans="1:65" s="121" customFormat="1" x14ac:dyDescent="0.2">
      <c r="B433" s="122"/>
      <c r="D433" s="123" t="s">
        <v>93</v>
      </c>
      <c r="E433" s="124" t="s">
        <v>10</v>
      </c>
      <c r="F433" s="125" t="s">
        <v>643</v>
      </c>
      <c r="H433" s="126">
        <v>163.65</v>
      </c>
      <c r="I433" s="127"/>
      <c r="L433" s="122"/>
      <c r="M433" s="128"/>
      <c r="N433" s="129"/>
      <c r="O433" s="129"/>
      <c r="P433" s="129"/>
      <c r="Q433" s="129"/>
      <c r="R433" s="129"/>
      <c r="S433" s="129"/>
      <c r="T433" s="130"/>
      <c r="AT433" s="124" t="s">
        <v>93</v>
      </c>
      <c r="AU433" s="124" t="s">
        <v>2</v>
      </c>
      <c r="AV433" s="121" t="s">
        <v>2</v>
      </c>
      <c r="AW433" s="121" t="s">
        <v>95</v>
      </c>
      <c r="AX433" s="121" t="s">
        <v>82</v>
      </c>
      <c r="AY433" s="124" t="s">
        <v>84</v>
      </c>
    </row>
    <row r="434" spans="1:65" s="14" customFormat="1" ht="32.450000000000003" customHeight="1" x14ac:dyDescent="0.2">
      <c r="A434" s="10"/>
      <c r="B434" s="106"/>
      <c r="C434" s="107" t="s">
        <v>644</v>
      </c>
      <c r="D434" s="107" t="s">
        <v>86</v>
      </c>
      <c r="E434" s="108" t="s">
        <v>645</v>
      </c>
      <c r="F434" s="109" t="s">
        <v>646</v>
      </c>
      <c r="G434" s="110" t="s">
        <v>150</v>
      </c>
      <c r="H434" s="111">
        <v>142.304</v>
      </c>
      <c r="I434" s="112"/>
      <c r="J434" s="113">
        <f>ROUND(I434*H434,2)</f>
        <v>0</v>
      </c>
      <c r="K434" s="109" t="s">
        <v>90</v>
      </c>
      <c r="L434" s="11"/>
      <c r="M434" s="114" t="s">
        <v>10</v>
      </c>
      <c r="N434" s="115" t="s">
        <v>27</v>
      </c>
      <c r="O434" s="116"/>
      <c r="P434" s="117">
        <f>O434*H434</f>
        <v>0</v>
      </c>
      <c r="Q434" s="117">
        <v>0</v>
      </c>
      <c r="R434" s="117">
        <f>Q434*H434</f>
        <v>0</v>
      </c>
      <c r="S434" s="117">
        <v>0</v>
      </c>
      <c r="T434" s="118">
        <f>S434*H434</f>
        <v>0</v>
      </c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R434" s="119" t="s">
        <v>175</v>
      </c>
      <c r="AT434" s="119" t="s">
        <v>86</v>
      </c>
      <c r="AU434" s="119" t="s">
        <v>2</v>
      </c>
      <c r="AY434" s="2" t="s">
        <v>84</v>
      </c>
      <c r="BE434" s="120">
        <f>IF(N434="základní",J434,0)</f>
        <v>0</v>
      </c>
      <c r="BF434" s="120">
        <f>IF(N434="snížená",J434,0)</f>
        <v>0</v>
      </c>
      <c r="BG434" s="120">
        <f>IF(N434="zákl. přenesená",J434,0)</f>
        <v>0</v>
      </c>
      <c r="BH434" s="120">
        <f>IF(N434="sníž. přenesená",J434,0)</f>
        <v>0</v>
      </c>
      <c r="BI434" s="120">
        <f>IF(N434="nulová",J434,0)</f>
        <v>0</v>
      </c>
      <c r="BJ434" s="2" t="s">
        <v>82</v>
      </c>
      <c r="BK434" s="120">
        <f>ROUND(I434*H434,2)</f>
        <v>0</v>
      </c>
      <c r="BL434" s="2" t="s">
        <v>175</v>
      </c>
      <c r="BM434" s="119" t="s">
        <v>647</v>
      </c>
    </row>
    <row r="435" spans="1:65" s="121" customFormat="1" x14ac:dyDescent="0.2">
      <c r="B435" s="122"/>
      <c r="D435" s="123" t="s">
        <v>93</v>
      </c>
      <c r="E435" s="124" t="s">
        <v>10</v>
      </c>
      <c r="F435" s="125" t="s">
        <v>605</v>
      </c>
      <c r="H435" s="126">
        <v>121.508</v>
      </c>
      <c r="I435" s="127"/>
      <c r="L435" s="122"/>
      <c r="M435" s="128"/>
      <c r="N435" s="129"/>
      <c r="O435" s="129"/>
      <c r="P435" s="129"/>
      <c r="Q435" s="129"/>
      <c r="R435" s="129"/>
      <c r="S435" s="129"/>
      <c r="T435" s="130"/>
      <c r="AT435" s="124" t="s">
        <v>93</v>
      </c>
      <c r="AU435" s="124" t="s">
        <v>2</v>
      </c>
      <c r="AV435" s="121" t="s">
        <v>2</v>
      </c>
      <c r="AW435" s="121" t="s">
        <v>95</v>
      </c>
      <c r="AX435" s="121" t="s">
        <v>83</v>
      </c>
      <c r="AY435" s="124" t="s">
        <v>84</v>
      </c>
    </row>
    <row r="436" spans="1:65" s="121" customFormat="1" ht="22.5" x14ac:dyDescent="0.2">
      <c r="B436" s="122"/>
      <c r="D436" s="123" t="s">
        <v>93</v>
      </c>
      <c r="E436" s="124" t="s">
        <v>10</v>
      </c>
      <c r="F436" s="125" t="s">
        <v>638</v>
      </c>
      <c r="H436" s="126">
        <v>20.795999999999999</v>
      </c>
      <c r="I436" s="127"/>
      <c r="L436" s="122"/>
      <c r="M436" s="128"/>
      <c r="N436" s="129"/>
      <c r="O436" s="129"/>
      <c r="P436" s="129"/>
      <c r="Q436" s="129"/>
      <c r="R436" s="129"/>
      <c r="S436" s="129"/>
      <c r="T436" s="130"/>
      <c r="AT436" s="124" t="s">
        <v>93</v>
      </c>
      <c r="AU436" s="124" t="s">
        <v>2</v>
      </c>
      <c r="AV436" s="121" t="s">
        <v>2</v>
      </c>
      <c r="AW436" s="121" t="s">
        <v>95</v>
      </c>
      <c r="AX436" s="121" t="s">
        <v>83</v>
      </c>
      <c r="AY436" s="124" t="s">
        <v>84</v>
      </c>
    </row>
    <row r="437" spans="1:65" s="131" customFormat="1" x14ac:dyDescent="0.2">
      <c r="B437" s="132"/>
      <c r="D437" s="123" t="s">
        <v>93</v>
      </c>
      <c r="E437" s="133" t="s">
        <v>10</v>
      </c>
      <c r="F437" s="134" t="s">
        <v>97</v>
      </c>
      <c r="H437" s="135">
        <v>142.304</v>
      </c>
      <c r="I437" s="136"/>
      <c r="L437" s="132"/>
      <c r="M437" s="137"/>
      <c r="N437" s="138"/>
      <c r="O437" s="138"/>
      <c r="P437" s="138"/>
      <c r="Q437" s="138"/>
      <c r="R437" s="138"/>
      <c r="S437" s="138"/>
      <c r="T437" s="139"/>
      <c r="AT437" s="133" t="s">
        <v>93</v>
      </c>
      <c r="AU437" s="133" t="s">
        <v>2</v>
      </c>
      <c r="AV437" s="131" t="s">
        <v>91</v>
      </c>
      <c r="AW437" s="131" t="s">
        <v>95</v>
      </c>
      <c r="AX437" s="131" t="s">
        <v>82</v>
      </c>
      <c r="AY437" s="133" t="s">
        <v>84</v>
      </c>
    </row>
    <row r="438" spans="1:65" s="14" customFormat="1" ht="21.6" customHeight="1" x14ac:dyDescent="0.2">
      <c r="A438" s="10"/>
      <c r="B438" s="106"/>
      <c r="C438" s="148" t="s">
        <v>648</v>
      </c>
      <c r="D438" s="148" t="s">
        <v>154</v>
      </c>
      <c r="E438" s="149" t="s">
        <v>649</v>
      </c>
      <c r="F438" s="150" t="s">
        <v>650</v>
      </c>
      <c r="G438" s="151" t="s">
        <v>150</v>
      </c>
      <c r="H438" s="152">
        <v>163.65</v>
      </c>
      <c r="I438" s="153"/>
      <c r="J438" s="154">
        <f>ROUND(I438*H438,2)</f>
        <v>0</v>
      </c>
      <c r="K438" s="150" t="s">
        <v>90</v>
      </c>
      <c r="L438" s="155"/>
      <c r="M438" s="156" t="s">
        <v>10</v>
      </c>
      <c r="N438" s="157" t="s">
        <v>27</v>
      </c>
      <c r="O438" s="116"/>
      <c r="P438" s="117">
        <f>O438*H438</f>
        <v>0</v>
      </c>
      <c r="Q438" s="117">
        <v>2.9999999999999997E-4</v>
      </c>
      <c r="R438" s="117">
        <f>Q438*H438</f>
        <v>4.9095E-2</v>
      </c>
      <c r="S438" s="117">
        <v>0</v>
      </c>
      <c r="T438" s="118">
        <f>S438*H438</f>
        <v>0</v>
      </c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R438" s="119" t="s">
        <v>267</v>
      </c>
      <c r="AT438" s="119" t="s">
        <v>154</v>
      </c>
      <c r="AU438" s="119" t="s">
        <v>2</v>
      </c>
      <c r="AY438" s="2" t="s">
        <v>84</v>
      </c>
      <c r="BE438" s="120">
        <f>IF(N438="základní",J438,0)</f>
        <v>0</v>
      </c>
      <c r="BF438" s="120">
        <f>IF(N438="snížená",J438,0)</f>
        <v>0</v>
      </c>
      <c r="BG438" s="120">
        <f>IF(N438="zákl. přenesená",J438,0)</f>
        <v>0</v>
      </c>
      <c r="BH438" s="120">
        <f>IF(N438="sníž. přenesená",J438,0)</f>
        <v>0</v>
      </c>
      <c r="BI438" s="120">
        <f>IF(N438="nulová",J438,0)</f>
        <v>0</v>
      </c>
      <c r="BJ438" s="2" t="s">
        <v>82</v>
      </c>
      <c r="BK438" s="120">
        <f>ROUND(I438*H438,2)</f>
        <v>0</v>
      </c>
      <c r="BL438" s="2" t="s">
        <v>175</v>
      </c>
      <c r="BM438" s="119" t="s">
        <v>651</v>
      </c>
    </row>
    <row r="439" spans="1:65" s="121" customFormat="1" x14ac:dyDescent="0.2">
      <c r="B439" s="122"/>
      <c r="D439" s="123" t="s">
        <v>93</v>
      </c>
      <c r="E439" s="124" t="s">
        <v>10</v>
      </c>
      <c r="F439" s="125" t="s">
        <v>652</v>
      </c>
      <c r="H439" s="126">
        <v>163.65</v>
      </c>
      <c r="I439" s="127"/>
      <c r="L439" s="122"/>
      <c r="M439" s="128"/>
      <c r="N439" s="129"/>
      <c r="O439" s="129"/>
      <c r="P439" s="129"/>
      <c r="Q439" s="129"/>
      <c r="R439" s="129"/>
      <c r="S439" s="129"/>
      <c r="T439" s="130"/>
      <c r="AT439" s="124" t="s">
        <v>93</v>
      </c>
      <c r="AU439" s="124" t="s">
        <v>2</v>
      </c>
      <c r="AV439" s="121" t="s">
        <v>2</v>
      </c>
      <c r="AW439" s="121" t="s">
        <v>95</v>
      </c>
      <c r="AX439" s="121" t="s">
        <v>82</v>
      </c>
      <c r="AY439" s="124" t="s">
        <v>84</v>
      </c>
    </row>
    <row r="440" spans="1:65" s="14" customFormat="1" ht="32.450000000000003" customHeight="1" x14ac:dyDescent="0.2">
      <c r="A440" s="10"/>
      <c r="B440" s="106"/>
      <c r="C440" s="107" t="s">
        <v>653</v>
      </c>
      <c r="D440" s="107" t="s">
        <v>86</v>
      </c>
      <c r="E440" s="108" t="s">
        <v>654</v>
      </c>
      <c r="F440" s="109" t="s">
        <v>655</v>
      </c>
      <c r="G440" s="110" t="s">
        <v>150</v>
      </c>
      <c r="H440" s="111">
        <v>142.304</v>
      </c>
      <c r="I440" s="112"/>
      <c r="J440" s="113">
        <f>ROUND(I440*H440,2)</f>
        <v>0</v>
      </c>
      <c r="K440" s="109" t="s">
        <v>90</v>
      </c>
      <c r="L440" s="11"/>
      <c r="M440" s="114" t="s">
        <v>10</v>
      </c>
      <c r="N440" s="115" t="s">
        <v>27</v>
      </c>
      <c r="O440" s="116"/>
      <c r="P440" s="117">
        <f>O440*H440</f>
        <v>0</v>
      </c>
      <c r="Q440" s="117">
        <v>0</v>
      </c>
      <c r="R440" s="117">
        <f>Q440*H440</f>
        <v>0</v>
      </c>
      <c r="S440" s="117">
        <v>0</v>
      </c>
      <c r="T440" s="118">
        <f>S440*H440</f>
        <v>0</v>
      </c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R440" s="119" t="s">
        <v>175</v>
      </c>
      <c r="AT440" s="119" t="s">
        <v>86</v>
      </c>
      <c r="AU440" s="119" t="s">
        <v>2</v>
      </c>
      <c r="AY440" s="2" t="s">
        <v>84</v>
      </c>
      <c r="BE440" s="120">
        <f>IF(N440="základní",J440,0)</f>
        <v>0</v>
      </c>
      <c r="BF440" s="120">
        <f>IF(N440="snížená",J440,0)</f>
        <v>0</v>
      </c>
      <c r="BG440" s="120">
        <f>IF(N440="zákl. přenesená",J440,0)</f>
        <v>0</v>
      </c>
      <c r="BH440" s="120">
        <f>IF(N440="sníž. přenesená",J440,0)</f>
        <v>0</v>
      </c>
      <c r="BI440" s="120">
        <f>IF(N440="nulová",J440,0)</f>
        <v>0</v>
      </c>
      <c r="BJ440" s="2" t="s">
        <v>82</v>
      </c>
      <c r="BK440" s="120">
        <f>ROUND(I440*H440,2)</f>
        <v>0</v>
      </c>
      <c r="BL440" s="2" t="s">
        <v>175</v>
      </c>
      <c r="BM440" s="119" t="s">
        <v>656</v>
      </c>
    </row>
    <row r="441" spans="1:65" s="121" customFormat="1" x14ac:dyDescent="0.2">
      <c r="B441" s="122"/>
      <c r="D441" s="123" t="s">
        <v>93</v>
      </c>
      <c r="E441" s="124" t="s">
        <v>10</v>
      </c>
      <c r="F441" s="125" t="s">
        <v>605</v>
      </c>
      <c r="H441" s="126">
        <v>121.508</v>
      </c>
      <c r="I441" s="127"/>
      <c r="L441" s="122"/>
      <c r="M441" s="128"/>
      <c r="N441" s="129"/>
      <c r="O441" s="129"/>
      <c r="P441" s="129"/>
      <c r="Q441" s="129"/>
      <c r="R441" s="129"/>
      <c r="S441" s="129"/>
      <c r="T441" s="130"/>
      <c r="AT441" s="124" t="s">
        <v>93</v>
      </c>
      <c r="AU441" s="124" t="s">
        <v>2</v>
      </c>
      <c r="AV441" s="121" t="s">
        <v>2</v>
      </c>
      <c r="AW441" s="121" t="s">
        <v>95</v>
      </c>
      <c r="AX441" s="121" t="s">
        <v>83</v>
      </c>
      <c r="AY441" s="124" t="s">
        <v>84</v>
      </c>
    </row>
    <row r="442" spans="1:65" s="121" customFormat="1" ht="22.5" x14ac:dyDescent="0.2">
      <c r="B442" s="122"/>
      <c r="D442" s="123" t="s">
        <v>93</v>
      </c>
      <c r="E442" s="124" t="s">
        <v>10</v>
      </c>
      <c r="F442" s="125" t="s">
        <v>638</v>
      </c>
      <c r="H442" s="126">
        <v>20.795999999999999</v>
      </c>
      <c r="I442" s="127"/>
      <c r="L442" s="122"/>
      <c r="M442" s="128"/>
      <c r="N442" s="129"/>
      <c r="O442" s="129"/>
      <c r="P442" s="129"/>
      <c r="Q442" s="129"/>
      <c r="R442" s="129"/>
      <c r="S442" s="129"/>
      <c r="T442" s="130"/>
      <c r="AT442" s="124" t="s">
        <v>93</v>
      </c>
      <c r="AU442" s="124" t="s">
        <v>2</v>
      </c>
      <c r="AV442" s="121" t="s">
        <v>2</v>
      </c>
      <c r="AW442" s="121" t="s">
        <v>95</v>
      </c>
      <c r="AX442" s="121" t="s">
        <v>83</v>
      </c>
      <c r="AY442" s="124" t="s">
        <v>84</v>
      </c>
    </row>
    <row r="443" spans="1:65" s="131" customFormat="1" x14ac:dyDescent="0.2">
      <c r="B443" s="132"/>
      <c r="D443" s="123" t="s">
        <v>93</v>
      </c>
      <c r="E443" s="133" t="s">
        <v>10</v>
      </c>
      <c r="F443" s="134" t="s">
        <v>97</v>
      </c>
      <c r="H443" s="135">
        <v>142.304</v>
      </c>
      <c r="I443" s="136"/>
      <c r="L443" s="132"/>
      <c r="M443" s="137"/>
      <c r="N443" s="138"/>
      <c r="O443" s="138"/>
      <c r="P443" s="138"/>
      <c r="Q443" s="138"/>
      <c r="R443" s="138"/>
      <c r="S443" s="138"/>
      <c r="T443" s="139"/>
      <c r="AT443" s="133" t="s">
        <v>93</v>
      </c>
      <c r="AU443" s="133" t="s">
        <v>2</v>
      </c>
      <c r="AV443" s="131" t="s">
        <v>91</v>
      </c>
      <c r="AW443" s="131" t="s">
        <v>95</v>
      </c>
      <c r="AX443" s="131" t="s">
        <v>82</v>
      </c>
      <c r="AY443" s="133" t="s">
        <v>84</v>
      </c>
    </row>
    <row r="444" spans="1:65" s="14" customFormat="1" ht="21.6" customHeight="1" x14ac:dyDescent="0.2">
      <c r="A444" s="10"/>
      <c r="B444" s="106"/>
      <c r="C444" s="148" t="s">
        <v>657</v>
      </c>
      <c r="D444" s="148" t="s">
        <v>154</v>
      </c>
      <c r="E444" s="149" t="s">
        <v>649</v>
      </c>
      <c r="F444" s="150" t="s">
        <v>650</v>
      </c>
      <c r="G444" s="151" t="s">
        <v>150</v>
      </c>
      <c r="H444" s="152">
        <v>163.65</v>
      </c>
      <c r="I444" s="153"/>
      <c r="J444" s="154">
        <f>ROUND(I444*H444,2)</f>
        <v>0</v>
      </c>
      <c r="K444" s="150" t="s">
        <v>90</v>
      </c>
      <c r="L444" s="155"/>
      <c r="M444" s="156" t="s">
        <v>10</v>
      </c>
      <c r="N444" s="157" t="s">
        <v>27</v>
      </c>
      <c r="O444" s="116"/>
      <c r="P444" s="117">
        <f>O444*H444</f>
        <v>0</v>
      </c>
      <c r="Q444" s="117">
        <v>2.9999999999999997E-4</v>
      </c>
      <c r="R444" s="117">
        <f>Q444*H444</f>
        <v>4.9095E-2</v>
      </c>
      <c r="S444" s="117">
        <v>0</v>
      </c>
      <c r="T444" s="118">
        <f>S444*H444</f>
        <v>0</v>
      </c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R444" s="119" t="s">
        <v>267</v>
      </c>
      <c r="AT444" s="119" t="s">
        <v>154</v>
      </c>
      <c r="AU444" s="119" t="s">
        <v>2</v>
      </c>
      <c r="AY444" s="2" t="s">
        <v>84</v>
      </c>
      <c r="BE444" s="120">
        <f>IF(N444="základní",J444,0)</f>
        <v>0</v>
      </c>
      <c r="BF444" s="120">
        <f>IF(N444="snížená",J444,0)</f>
        <v>0</v>
      </c>
      <c r="BG444" s="120">
        <f>IF(N444="zákl. přenesená",J444,0)</f>
        <v>0</v>
      </c>
      <c r="BH444" s="120">
        <f>IF(N444="sníž. přenesená",J444,0)</f>
        <v>0</v>
      </c>
      <c r="BI444" s="120">
        <f>IF(N444="nulová",J444,0)</f>
        <v>0</v>
      </c>
      <c r="BJ444" s="2" t="s">
        <v>82</v>
      </c>
      <c r="BK444" s="120">
        <f>ROUND(I444*H444,2)</f>
        <v>0</v>
      </c>
      <c r="BL444" s="2" t="s">
        <v>175</v>
      </c>
      <c r="BM444" s="119" t="s">
        <v>658</v>
      </c>
    </row>
    <row r="445" spans="1:65" s="121" customFormat="1" x14ac:dyDescent="0.2">
      <c r="B445" s="122"/>
      <c r="D445" s="123" t="s">
        <v>93</v>
      </c>
      <c r="E445" s="124" t="s">
        <v>10</v>
      </c>
      <c r="F445" s="125" t="s">
        <v>652</v>
      </c>
      <c r="H445" s="126">
        <v>163.65</v>
      </c>
      <c r="I445" s="127"/>
      <c r="L445" s="122"/>
      <c r="M445" s="128"/>
      <c r="N445" s="129"/>
      <c r="O445" s="129"/>
      <c r="P445" s="129"/>
      <c r="Q445" s="129"/>
      <c r="R445" s="129"/>
      <c r="S445" s="129"/>
      <c r="T445" s="130"/>
      <c r="AT445" s="124" t="s">
        <v>93</v>
      </c>
      <c r="AU445" s="124" t="s">
        <v>2</v>
      </c>
      <c r="AV445" s="121" t="s">
        <v>2</v>
      </c>
      <c r="AW445" s="121" t="s">
        <v>95</v>
      </c>
      <c r="AX445" s="121" t="s">
        <v>82</v>
      </c>
      <c r="AY445" s="124" t="s">
        <v>84</v>
      </c>
    </row>
    <row r="446" spans="1:65" s="14" customFormat="1" ht="14.45" customHeight="1" x14ac:dyDescent="0.2">
      <c r="A446" s="10"/>
      <c r="B446" s="106"/>
      <c r="C446" s="107" t="s">
        <v>659</v>
      </c>
      <c r="D446" s="107" t="s">
        <v>86</v>
      </c>
      <c r="E446" s="108" t="s">
        <v>660</v>
      </c>
      <c r="F446" s="109" t="s">
        <v>661</v>
      </c>
      <c r="G446" s="110" t="s">
        <v>150</v>
      </c>
      <c r="H446" s="111">
        <v>101.494</v>
      </c>
      <c r="I446" s="112"/>
      <c r="J446" s="113">
        <f>ROUND(I446*H446,2)</f>
        <v>0</v>
      </c>
      <c r="K446" s="109" t="s">
        <v>10</v>
      </c>
      <c r="L446" s="11"/>
      <c r="M446" s="114" t="s">
        <v>10</v>
      </c>
      <c r="N446" s="115" t="s">
        <v>27</v>
      </c>
      <c r="O446" s="116"/>
      <c r="P446" s="117">
        <f>O446*H446</f>
        <v>0</v>
      </c>
      <c r="Q446" s="117">
        <v>0</v>
      </c>
      <c r="R446" s="117">
        <f>Q446*H446</f>
        <v>0</v>
      </c>
      <c r="S446" s="117">
        <v>0</v>
      </c>
      <c r="T446" s="118">
        <f>S446*H446</f>
        <v>0</v>
      </c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R446" s="119" t="s">
        <v>175</v>
      </c>
      <c r="AT446" s="119" t="s">
        <v>86</v>
      </c>
      <c r="AU446" s="119" t="s">
        <v>2</v>
      </c>
      <c r="AY446" s="2" t="s">
        <v>84</v>
      </c>
      <c r="BE446" s="120">
        <f>IF(N446="základní",J446,0)</f>
        <v>0</v>
      </c>
      <c r="BF446" s="120">
        <f>IF(N446="snížená",J446,0)</f>
        <v>0</v>
      </c>
      <c r="BG446" s="120">
        <f>IF(N446="zákl. přenesená",J446,0)</f>
        <v>0</v>
      </c>
      <c r="BH446" s="120">
        <f>IF(N446="sníž. přenesená",J446,0)</f>
        <v>0</v>
      </c>
      <c r="BI446" s="120">
        <f>IF(N446="nulová",J446,0)</f>
        <v>0</v>
      </c>
      <c r="BJ446" s="2" t="s">
        <v>82</v>
      </c>
      <c r="BK446" s="120">
        <f>ROUND(I446*H446,2)</f>
        <v>0</v>
      </c>
      <c r="BL446" s="2" t="s">
        <v>175</v>
      </c>
      <c r="BM446" s="119" t="s">
        <v>662</v>
      </c>
    </row>
    <row r="447" spans="1:65" s="121" customFormat="1" x14ac:dyDescent="0.2">
      <c r="B447" s="122"/>
      <c r="D447" s="123" t="s">
        <v>93</v>
      </c>
      <c r="E447" s="124" t="s">
        <v>10</v>
      </c>
      <c r="F447" s="125" t="s">
        <v>663</v>
      </c>
      <c r="H447" s="126">
        <v>101.494</v>
      </c>
      <c r="I447" s="127"/>
      <c r="L447" s="122"/>
      <c r="M447" s="128"/>
      <c r="N447" s="129"/>
      <c r="O447" s="129"/>
      <c r="P447" s="129"/>
      <c r="Q447" s="129"/>
      <c r="R447" s="129"/>
      <c r="S447" s="129"/>
      <c r="T447" s="130"/>
      <c r="AT447" s="124" t="s">
        <v>93</v>
      </c>
      <c r="AU447" s="124" t="s">
        <v>2</v>
      </c>
      <c r="AV447" s="121" t="s">
        <v>2</v>
      </c>
      <c r="AW447" s="121" t="s">
        <v>95</v>
      </c>
      <c r="AX447" s="121" t="s">
        <v>82</v>
      </c>
      <c r="AY447" s="124" t="s">
        <v>84</v>
      </c>
    </row>
    <row r="448" spans="1:65" s="14" customFormat="1" ht="54" customHeight="1" x14ac:dyDescent="0.2">
      <c r="A448" s="10"/>
      <c r="B448" s="106"/>
      <c r="C448" s="107" t="s">
        <v>664</v>
      </c>
      <c r="D448" s="107" t="s">
        <v>86</v>
      </c>
      <c r="E448" s="108" t="s">
        <v>665</v>
      </c>
      <c r="F448" s="109" t="s">
        <v>666</v>
      </c>
      <c r="G448" s="110" t="s">
        <v>150</v>
      </c>
      <c r="H448" s="111">
        <v>121.508</v>
      </c>
      <c r="I448" s="112"/>
      <c r="J448" s="113">
        <f>ROUND(I448*H448,2)</f>
        <v>0</v>
      </c>
      <c r="K448" s="109" t="s">
        <v>90</v>
      </c>
      <c r="L448" s="11"/>
      <c r="M448" s="114" t="s">
        <v>10</v>
      </c>
      <c r="N448" s="115" t="s">
        <v>27</v>
      </c>
      <c r="O448" s="116"/>
      <c r="P448" s="117">
        <f>O448*H448</f>
        <v>0</v>
      </c>
      <c r="Q448" s="117">
        <v>0</v>
      </c>
      <c r="R448" s="117">
        <f>Q448*H448</f>
        <v>0</v>
      </c>
      <c r="S448" s="117">
        <v>0</v>
      </c>
      <c r="T448" s="118">
        <f>S448*H448</f>
        <v>0</v>
      </c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R448" s="119" t="s">
        <v>175</v>
      </c>
      <c r="AT448" s="119" t="s">
        <v>86</v>
      </c>
      <c r="AU448" s="119" t="s">
        <v>2</v>
      </c>
      <c r="AY448" s="2" t="s">
        <v>84</v>
      </c>
      <c r="BE448" s="120">
        <f>IF(N448="základní",J448,0)</f>
        <v>0</v>
      </c>
      <c r="BF448" s="120">
        <f>IF(N448="snížená",J448,0)</f>
        <v>0</v>
      </c>
      <c r="BG448" s="120">
        <f>IF(N448="zákl. přenesená",J448,0)</f>
        <v>0</v>
      </c>
      <c r="BH448" s="120">
        <f>IF(N448="sníž. přenesená",J448,0)</f>
        <v>0</v>
      </c>
      <c r="BI448" s="120">
        <f>IF(N448="nulová",J448,0)</f>
        <v>0</v>
      </c>
      <c r="BJ448" s="2" t="s">
        <v>82</v>
      </c>
      <c r="BK448" s="120">
        <f>ROUND(I448*H448,2)</f>
        <v>0</v>
      </c>
      <c r="BL448" s="2" t="s">
        <v>175</v>
      </c>
      <c r="BM448" s="119" t="s">
        <v>667</v>
      </c>
    </row>
    <row r="449" spans="1:65" s="121" customFormat="1" x14ac:dyDescent="0.2">
      <c r="B449" s="122"/>
      <c r="D449" s="123" t="s">
        <v>93</v>
      </c>
      <c r="E449" s="124" t="s">
        <v>10</v>
      </c>
      <c r="F449" s="125" t="s">
        <v>614</v>
      </c>
      <c r="H449" s="126">
        <v>121.508</v>
      </c>
      <c r="I449" s="127"/>
      <c r="L449" s="122"/>
      <c r="M449" s="128"/>
      <c r="N449" s="129"/>
      <c r="O449" s="129"/>
      <c r="P449" s="129"/>
      <c r="Q449" s="129"/>
      <c r="R449" s="129"/>
      <c r="S449" s="129"/>
      <c r="T449" s="130"/>
      <c r="AT449" s="124" t="s">
        <v>93</v>
      </c>
      <c r="AU449" s="124" t="s">
        <v>2</v>
      </c>
      <c r="AV449" s="121" t="s">
        <v>2</v>
      </c>
      <c r="AW449" s="121" t="s">
        <v>95</v>
      </c>
      <c r="AX449" s="121" t="s">
        <v>82</v>
      </c>
      <c r="AY449" s="124" t="s">
        <v>84</v>
      </c>
    </row>
    <row r="450" spans="1:65" s="14" customFormat="1" ht="21.6" customHeight="1" x14ac:dyDescent="0.2">
      <c r="A450" s="10"/>
      <c r="B450" s="106"/>
      <c r="C450" s="148" t="s">
        <v>668</v>
      </c>
      <c r="D450" s="148" t="s">
        <v>154</v>
      </c>
      <c r="E450" s="149" t="s">
        <v>669</v>
      </c>
      <c r="F450" s="150" t="s">
        <v>670</v>
      </c>
      <c r="G450" s="151" t="s">
        <v>150</v>
      </c>
      <c r="H450" s="152">
        <v>139.73400000000001</v>
      </c>
      <c r="I450" s="153"/>
      <c r="J450" s="154">
        <f>ROUND(I450*H450,2)</f>
        <v>0</v>
      </c>
      <c r="K450" s="150" t="s">
        <v>90</v>
      </c>
      <c r="L450" s="155"/>
      <c r="M450" s="156" t="s">
        <v>10</v>
      </c>
      <c r="N450" s="157" t="s">
        <v>27</v>
      </c>
      <c r="O450" s="116"/>
      <c r="P450" s="117">
        <f>O450*H450</f>
        <v>0</v>
      </c>
      <c r="Q450" s="117">
        <v>2.0000000000000001E-4</v>
      </c>
      <c r="R450" s="117">
        <f>Q450*H450</f>
        <v>2.7946800000000004E-2</v>
      </c>
      <c r="S450" s="117">
        <v>0</v>
      </c>
      <c r="T450" s="118">
        <f>S450*H450</f>
        <v>0</v>
      </c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R450" s="119" t="s">
        <v>267</v>
      </c>
      <c r="AT450" s="119" t="s">
        <v>154</v>
      </c>
      <c r="AU450" s="119" t="s">
        <v>2</v>
      </c>
      <c r="AY450" s="2" t="s">
        <v>84</v>
      </c>
      <c r="BE450" s="120">
        <f>IF(N450="základní",J450,0)</f>
        <v>0</v>
      </c>
      <c r="BF450" s="120">
        <f>IF(N450="snížená",J450,0)</f>
        <v>0</v>
      </c>
      <c r="BG450" s="120">
        <f>IF(N450="zákl. přenesená",J450,0)</f>
        <v>0</v>
      </c>
      <c r="BH450" s="120">
        <f>IF(N450="sníž. přenesená",J450,0)</f>
        <v>0</v>
      </c>
      <c r="BI450" s="120">
        <f>IF(N450="nulová",J450,0)</f>
        <v>0</v>
      </c>
      <c r="BJ450" s="2" t="s">
        <v>82</v>
      </c>
      <c r="BK450" s="120">
        <f>ROUND(I450*H450,2)</f>
        <v>0</v>
      </c>
      <c r="BL450" s="2" t="s">
        <v>175</v>
      </c>
      <c r="BM450" s="119" t="s">
        <v>671</v>
      </c>
    </row>
    <row r="451" spans="1:65" s="121" customFormat="1" x14ac:dyDescent="0.2">
      <c r="B451" s="122"/>
      <c r="D451" s="123" t="s">
        <v>93</v>
      </c>
      <c r="E451" s="124" t="s">
        <v>10</v>
      </c>
      <c r="F451" s="125" t="s">
        <v>672</v>
      </c>
      <c r="H451" s="126">
        <v>139.73400000000001</v>
      </c>
      <c r="I451" s="127"/>
      <c r="L451" s="122"/>
      <c r="M451" s="128"/>
      <c r="N451" s="129"/>
      <c r="O451" s="129"/>
      <c r="P451" s="129"/>
      <c r="Q451" s="129"/>
      <c r="R451" s="129"/>
      <c r="S451" s="129"/>
      <c r="T451" s="130"/>
      <c r="AT451" s="124" t="s">
        <v>93</v>
      </c>
      <c r="AU451" s="124" t="s">
        <v>2</v>
      </c>
      <c r="AV451" s="121" t="s">
        <v>2</v>
      </c>
      <c r="AW451" s="121" t="s">
        <v>95</v>
      </c>
      <c r="AX451" s="121" t="s">
        <v>82</v>
      </c>
      <c r="AY451" s="124" t="s">
        <v>84</v>
      </c>
    </row>
    <row r="452" spans="1:65" s="14" customFormat="1" ht="32.450000000000003" customHeight="1" x14ac:dyDescent="0.2">
      <c r="A452" s="10"/>
      <c r="B452" s="106"/>
      <c r="C452" s="107" t="s">
        <v>673</v>
      </c>
      <c r="D452" s="107" t="s">
        <v>86</v>
      </c>
      <c r="E452" s="108" t="s">
        <v>674</v>
      </c>
      <c r="F452" s="109" t="s">
        <v>675</v>
      </c>
      <c r="G452" s="110" t="s">
        <v>150</v>
      </c>
      <c r="H452" s="111">
        <v>101.494</v>
      </c>
      <c r="I452" s="112"/>
      <c r="J452" s="113">
        <f>ROUND(I452*H452,2)</f>
        <v>0</v>
      </c>
      <c r="K452" s="109" t="s">
        <v>90</v>
      </c>
      <c r="L452" s="11"/>
      <c r="M452" s="114" t="s">
        <v>10</v>
      </c>
      <c r="N452" s="115" t="s">
        <v>27</v>
      </c>
      <c r="O452" s="116"/>
      <c r="P452" s="117">
        <f>O452*H452</f>
        <v>0</v>
      </c>
      <c r="Q452" s="117">
        <v>0</v>
      </c>
      <c r="R452" s="117">
        <f>Q452*H452</f>
        <v>0</v>
      </c>
      <c r="S452" s="117">
        <v>0</v>
      </c>
      <c r="T452" s="118">
        <f>S452*H452</f>
        <v>0</v>
      </c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R452" s="119" t="s">
        <v>175</v>
      </c>
      <c r="AT452" s="119" t="s">
        <v>86</v>
      </c>
      <c r="AU452" s="119" t="s">
        <v>2</v>
      </c>
      <c r="AY452" s="2" t="s">
        <v>84</v>
      </c>
      <c r="BE452" s="120">
        <f>IF(N452="základní",J452,0)</f>
        <v>0</v>
      </c>
      <c r="BF452" s="120">
        <f>IF(N452="snížená",J452,0)</f>
        <v>0</v>
      </c>
      <c r="BG452" s="120">
        <f>IF(N452="zákl. přenesená",J452,0)</f>
        <v>0</v>
      </c>
      <c r="BH452" s="120">
        <f>IF(N452="sníž. přenesená",J452,0)</f>
        <v>0</v>
      </c>
      <c r="BI452" s="120">
        <f>IF(N452="nulová",J452,0)</f>
        <v>0</v>
      </c>
      <c r="BJ452" s="2" t="s">
        <v>82</v>
      </c>
      <c r="BK452" s="120">
        <f>ROUND(I452*H452,2)</f>
        <v>0</v>
      </c>
      <c r="BL452" s="2" t="s">
        <v>175</v>
      </c>
      <c r="BM452" s="119" t="s">
        <v>676</v>
      </c>
    </row>
    <row r="453" spans="1:65" s="121" customFormat="1" x14ac:dyDescent="0.2">
      <c r="B453" s="122"/>
      <c r="D453" s="123" t="s">
        <v>93</v>
      </c>
      <c r="E453" s="124" t="s">
        <v>10</v>
      </c>
      <c r="F453" s="125" t="s">
        <v>663</v>
      </c>
      <c r="H453" s="126">
        <v>101.494</v>
      </c>
      <c r="I453" s="127"/>
      <c r="L453" s="122"/>
      <c r="M453" s="128"/>
      <c r="N453" s="129"/>
      <c r="O453" s="129"/>
      <c r="P453" s="129"/>
      <c r="Q453" s="129"/>
      <c r="R453" s="129"/>
      <c r="S453" s="129"/>
      <c r="T453" s="130"/>
      <c r="AT453" s="124" t="s">
        <v>93</v>
      </c>
      <c r="AU453" s="124" t="s">
        <v>2</v>
      </c>
      <c r="AV453" s="121" t="s">
        <v>2</v>
      </c>
      <c r="AW453" s="121" t="s">
        <v>95</v>
      </c>
      <c r="AX453" s="121" t="s">
        <v>82</v>
      </c>
      <c r="AY453" s="124" t="s">
        <v>84</v>
      </c>
    </row>
    <row r="454" spans="1:65" s="14" customFormat="1" ht="21.6" customHeight="1" x14ac:dyDescent="0.2">
      <c r="A454" s="10"/>
      <c r="B454" s="106"/>
      <c r="C454" s="148" t="s">
        <v>677</v>
      </c>
      <c r="D454" s="148" t="s">
        <v>154</v>
      </c>
      <c r="E454" s="149" t="s">
        <v>678</v>
      </c>
      <c r="F454" s="150" t="s">
        <v>679</v>
      </c>
      <c r="G454" s="151" t="s">
        <v>89</v>
      </c>
      <c r="H454" s="152">
        <v>8.1199999999999992</v>
      </c>
      <c r="I454" s="153"/>
      <c r="J454" s="154">
        <f>ROUND(I454*H454,2)</f>
        <v>0</v>
      </c>
      <c r="K454" s="150" t="s">
        <v>90</v>
      </c>
      <c r="L454" s="155"/>
      <c r="M454" s="156" t="s">
        <v>10</v>
      </c>
      <c r="N454" s="157" t="s">
        <v>27</v>
      </c>
      <c r="O454" s="116"/>
      <c r="P454" s="117">
        <f>O454*H454</f>
        <v>0</v>
      </c>
      <c r="Q454" s="117">
        <v>0.75</v>
      </c>
      <c r="R454" s="117">
        <f>Q454*H454</f>
        <v>6.09</v>
      </c>
      <c r="S454" s="117">
        <v>0</v>
      </c>
      <c r="T454" s="118">
        <f>S454*H454</f>
        <v>0</v>
      </c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R454" s="119" t="s">
        <v>267</v>
      </c>
      <c r="AT454" s="119" t="s">
        <v>154</v>
      </c>
      <c r="AU454" s="119" t="s">
        <v>2</v>
      </c>
      <c r="AY454" s="2" t="s">
        <v>84</v>
      </c>
      <c r="BE454" s="120">
        <f>IF(N454="základní",J454,0)</f>
        <v>0</v>
      </c>
      <c r="BF454" s="120">
        <f>IF(N454="snížená",J454,0)</f>
        <v>0</v>
      </c>
      <c r="BG454" s="120">
        <f>IF(N454="zákl. přenesená",J454,0)</f>
        <v>0</v>
      </c>
      <c r="BH454" s="120">
        <f>IF(N454="sníž. přenesená",J454,0)</f>
        <v>0</v>
      </c>
      <c r="BI454" s="120">
        <f>IF(N454="nulová",J454,0)</f>
        <v>0</v>
      </c>
      <c r="BJ454" s="2" t="s">
        <v>82</v>
      </c>
      <c r="BK454" s="120">
        <f>ROUND(I454*H454,2)</f>
        <v>0</v>
      </c>
      <c r="BL454" s="2" t="s">
        <v>175</v>
      </c>
      <c r="BM454" s="119" t="s">
        <v>680</v>
      </c>
    </row>
    <row r="455" spans="1:65" s="121" customFormat="1" x14ac:dyDescent="0.2">
      <c r="B455" s="122"/>
      <c r="D455" s="123" t="s">
        <v>93</v>
      </c>
      <c r="E455" s="124" t="s">
        <v>10</v>
      </c>
      <c r="F455" s="125" t="s">
        <v>681</v>
      </c>
      <c r="H455" s="126">
        <v>8.1199999999999992</v>
      </c>
      <c r="I455" s="127"/>
      <c r="L455" s="122"/>
      <c r="M455" s="128"/>
      <c r="N455" s="129"/>
      <c r="O455" s="129"/>
      <c r="P455" s="129"/>
      <c r="Q455" s="129"/>
      <c r="R455" s="129"/>
      <c r="S455" s="129"/>
      <c r="T455" s="130"/>
      <c r="AT455" s="124" t="s">
        <v>93</v>
      </c>
      <c r="AU455" s="124" t="s">
        <v>2</v>
      </c>
      <c r="AV455" s="121" t="s">
        <v>2</v>
      </c>
      <c r="AW455" s="121" t="s">
        <v>95</v>
      </c>
      <c r="AX455" s="121" t="s">
        <v>82</v>
      </c>
      <c r="AY455" s="124" t="s">
        <v>84</v>
      </c>
    </row>
    <row r="456" spans="1:65" s="14" customFormat="1" ht="54" customHeight="1" x14ac:dyDescent="0.2">
      <c r="A456" s="10"/>
      <c r="B456" s="106"/>
      <c r="C456" s="107" t="s">
        <v>682</v>
      </c>
      <c r="D456" s="107" t="s">
        <v>86</v>
      </c>
      <c r="E456" s="108" t="s">
        <v>683</v>
      </c>
      <c r="F456" s="109" t="s">
        <v>684</v>
      </c>
      <c r="G456" s="110" t="s">
        <v>89</v>
      </c>
      <c r="H456" s="111">
        <v>1.601</v>
      </c>
      <c r="I456" s="112"/>
      <c r="J456" s="113">
        <f>ROUND(I456*H456,2)</f>
        <v>0</v>
      </c>
      <c r="K456" s="109" t="s">
        <v>90</v>
      </c>
      <c r="L456" s="11"/>
      <c r="M456" s="114" t="s">
        <v>10</v>
      </c>
      <c r="N456" s="115" t="s">
        <v>27</v>
      </c>
      <c r="O456" s="116"/>
      <c r="P456" s="117">
        <f>O456*H456</f>
        <v>0</v>
      </c>
      <c r="Q456" s="117">
        <v>0</v>
      </c>
      <c r="R456" s="117">
        <f>Q456*H456</f>
        <v>0</v>
      </c>
      <c r="S456" s="117">
        <v>0</v>
      </c>
      <c r="T456" s="118">
        <f>S456*H456</f>
        <v>0</v>
      </c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R456" s="119" t="s">
        <v>175</v>
      </c>
      <c r="AT456" s="119" t="s">
        <v>86</v>
      </c>
      <c r="AU456" s="119" t="s">
        <v>2</v>
      </c>
      <c r="AY456" s="2" t="s">
        <v>84</v>
      </c>
      <c r="BE456" s="120">
        <f>IF(N456="základní",J456,0)</f>
        <v>0</v>
      </c>
      <c r="BF456" s="120">
        <f>IF(N456="snížená",J456,0)</f>
        <v>0</v>
      </c>
      <c r="BG456" s="120">
        <f>IF(N456="zákl. přenesená",J456,0)</f>
        <v>0</v>
      </c>
      <c r="BH456" s="120">
        <f>IF(N456="sníž. přenesená",J456,0)</f>
        <v>0</v>
      </c>
      <c r="BI456" s="120">
        <f>IF(N456="nulová",J456,0)</f>
        <v>0</v>
      </c>
      <c r="BJ456" s="2" t="s">
        <v>82</v>
      </c>
      <c r="BK456" s="120">
        <f>ROUND(I456*H456,2)</f>
        <v>0</v>
      </c>
      <c r="BL456" s="2" t="s">
        <v>175</v>
      </c>
      <c r="BM456" s="119" t="s">
        <v>685</v>
      </c>
    </row>
    <row r="457" spans="1:65" s="121" customFormat="1" x14ac:dyDescent="0.2">
      <c r="B457" s="122"/>
      <c r="D457" s="123" t="s">
        <v>93</v>
      </c>
      <c r="E457" s="124" t="s">
        <v>10</v>
      </c>
      <c r="F457" s="125" t="s">
        <v>686</v>
      </c>
      <c r="H457" s="126">
        <v>1.601</v>
      </c>
      <c r="I457" s="127"/>
      <c r="L457" s="122"/>
      <c r="M457" s="128"/>
      <c r="N457" s="129"/>
      <c r="O457" s="129"/>
      <c r="P457" s="129"/>
      <c r="Q457" s="129"/>
      <c r="R457" s="129"/>
      <c r="S457" s="129"/>
      <c r="T457" s="130"/>
      <c r="AT457" s="124" t="s">
        <v>93</v>
      </c>
      <c r="AU457" s="124" t="s">
        <v>2</v>
      </c>
      <c r="AV457" s="121" t="s">
        <v>2</v>
      </c>
      <c r="AW457" s="121" t="s">
        <v>95</v>
      </c>
      <c r="AX457" s="121" t="s">
        <v>82</v>
      </c>
      <c r="AY457" s="124" t="s">
        <v>84</v>
      </c>
    </row>
    <row r="458" spans="1:65" s="14" customFormat="1" ht="14.45" customHeight="1" x14ac:dyDescent="0.2">
      <c r="A458" s="10"/>
      <c r="B458" s="106"/>
      <c r="C458" s="148" t="s">
        <v>687</v>
      </c>
      <c r="D458" s="148" t="s">
        <v>154</v>
      </c>
      <c r="E458" s="149" t="s">
        <v>688</v>
      </c>
      <c r="F458" s="150" t="s">
        <v>689</v>
      </c>
      <c r="G458" s="151" t="s">
        <v>124</v>
      </c>
      <c r="H458" s="152">
        <v>3.202</v>
      </c>
      <c r="I458" s="153"/>
      <c r="J458" s="154">
        <f>ROUND(I458*H458,2)</f>
        <v>0</v>
      </c>
      <c r="K458" s="150" t="s">
        <v>90</v>
      </c>
      <c r="L458" s="155"/>
      <c r="M458" s="156" t="s">
        <v>10</v>
      </c>
      <c r="N458" s="157" t="s">
        <v>27</v>
      </c>
      <c r="O458" s="116"/>
      <c r="P458" s="117">
        <f>O458*H458</f>
        <v>0</v>
      </c>
      <c r="Q458" s="117">
        <v>1</v>
      </c>
      <c r="R458" s="117">
        <f>Q458*H458</f>
        <v>3.202</v>
      </c>
      <c r="S458" s="117">
        <v>0</v>
      </c>
      <c r="T458" s="118">
        <f>S458*H458</f>
        <v>0</v>
      </c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R458" s="119" t="s">
        <v>267</v>
      </c>
      <c r="AT458" s="119" t="s">
        <v>154</v>
      </c>
      <c r="AU458" s="119" t="s">
        <v>2</v>
      </c>
      <c r="AY458" s="2" t="s">
        <v>84</v>
      </c>
      <c r="BE458" s="120">
        <f>IF(N458="základní",J458,0)</f>
        <v>0</v>
      </c>
      <c r="BF458" s="120">
        <f>IF(N458="snížená",J458,0)</f>
        <v>0</v>
      </c>
      <c r="BG458" s="120">
        <f>IF(N458="zákl. přenesená",J458,0)</f>
        <v>0</v>
      </c>
      <c r="BH458" s="120">
        <f>IF(N458="sníž. přenesená",J458,0)</f>
        <v>0</v>
      </c>
      <c r="BI458" s="120">
        <f>IF(N458="nulová",J458,0)</f>
        <v>0</v>
      </c>
      <c r="BJ458" s="2" t="s">
        <v>82</v>
      </c>
      <c r="BK458" s="120">
        <f>ROUND(I458*H458,2)</f>
        <v>0</v>
      </c>
      <c r="BL458" s="2" t="s">
        <v>175</v>
      </c>
      <c r="BM458" s="119" t="s">
        <v>690</v>
      </c>
    </row>
    <row r="459" spans="1:65" s="121" customFormat="1" x14ac:dyDescent="0.2">
      <c r="B459" s="122"/>
      <c r="D459" s="123" t="s">
        <v>93</v>
      </c>
      <c r="E459" s="124" t="s">
        <v>10</v>
      </c>
      <c r="F459" s="125" t="s">
        <v>691</v>
      </c>
      <c r="H459" s="126">
        <v>3.202</v>
      </c>
      <c r="I459" s="127"/>
      <c r="L459" s="122"/>
      <c r="M459" s="128"/>
      <c r="N459" s="129"/>
      <c r="O459" s="129"/>
      <c r="P459" s="129"/>
      <c r="Q459" s="129"/>
      <c r="R459" s="129"/>
      <c r="S459" s="129"/>
      <c r="T459" s="130"/>
      <c r="AT459" s="124" t="s">
        <v>93</v>
      </c>
      <c r="AU459" s="124" t="s">
        <v>2</v>
      </c>
      <c r="AV459" s="121" t="s">
        <v>2</v>
      </c>
      <c r="AW459" s="121" t="s">
        <v>95</v>
      </c>
      <c r="AX459" s="121" t="s">
        <v>82</v>
      </c>
      <c r="AY459" s="124" t="s">
        <v>84</v>
      </c>
    </row>
    <row r="460" spans="1:65" s="14" customFormat="1" ht="32.450000000000003" customHeight="1" x14ac:dyDescent="0.2">
      <c r="A460" s="10"/>
      <c r="B460" s="106"/>
      <c r="C460" s="107" t="s">
        <v>692</v>
      </c>
      <c r="D460" s="107" t="s">
        <v>86</v>
      </c>
      <c r="E460" s="108" t="s">
        <v>693</v>
      </c>
      <c r="F460" s="109" t="s">
        <v>694</v>
      </c>
      <c r="G460" s="110" t="s">
        <v>167</v>
      </c>
      <c r="H460" s="111">
        <v>41.648000000000003</v>
      </c>
      <c r="I460" s="112"/>
      <c r="J460" s="113">
        <f>ROUND(I460*H460,2)</f>
        <v>0</v>
      </c>
      <c r="K460" s="109" t="s">
        <v>90</v>
      </c>
      <c r="L460" s="11"/>
      <c r="M460" s="114" t="s">
        <v>10</v>
      </c>
      <c r="N460" s="115" t="s">
        <v>27</v>
      </c>
      <c r="O460" s="116"/>
      <c r="P460" s="117">
        <f>O460*H460</f>
        <v>0</v>
      </c>
      <c r="Q460" s="117">
        <v>2.0000000000000002E-5</v>
      </c>
      <c r="R460" s="117">
        <f>Q460*H460</f>
        <v>8.329600000000001E-4</v>
      </c>
      <c r="S460" s="117">
        <v>0</v>
      </c>
      <c r="T460" s="118">
        <f>S460*H460</f>
        <v>0</v>
      </c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R460" s="119" t="s">
        <v>175</v>
      </c>
      <c r="AT460" s="119" t="s">
        <v>86</v>
      </c>
      <c r="AU460" s="119" t="s">
        <v>2</v>
      </c>
      <c r="AY460" s="2" t="s">
        <v>84</v>
      </c>
      <c r="BE460" s="120">
        <f>IF(N460="základní",J460,0)</f>
        <v>0</v>
      </c>
      <c r="BF460" s="120">
        <f>IF(N460="snížená",J460,0)</f>
        <v>0</v>
      </c>
      <c r="BG460" s="120">
        <f>IF(N460="zákl. přenesená",J460,0)</f>
        <v>0</v>
      </c>
      <c r="BH460" s="120">
        <f>IF(N460="sníž. přenesená",J460,0)</f>
        <v>0</v>
      </c>
      <c r="BI460" s="120">
        <f>IF(N460="nulová",J460,0)</f>
        <v>0</v>
      </c>
      <c r="BJ460" s="2" t="s">
        <v>82</v>
      </c>
      <c r="BK460" s="120">
        <f>ROUND(I460*H460,2)</f>
        <v>0</v>
      </c>
      <c r="BL460" s="2" t="s">
        <v>175</v>
      </c>
      <c r="BM460" s="119" t="s">
        <v>695</v>
      </c>
    </row>
    <row r="461" spans="1:65" s="121" customFormat="1" x14ac:dyDescent="0.2">
      <c r="B461" s="122"/>
      <c r="D461" s="123" t="s">
        <v>93</v>
      </c>
      <c r="E461" s="124" t="s">
        <v>10</v>
      </c>
      <c r="F461" s="125" t="s">
        <v>696</v>
      </c>
      <c r="H461" s="126">
        <v>41.648000000000003</v>
      </c>
      <c r="I461" s="127"/>
      <c r="L461" s="122"/>
      <c r="M461" s="128"/>
      <c r="N461" s="129"/>
      <c r="O461" s="129"/>
      <c r="P461" s="129"/>
      <c r="Q461" s="129"/>
      <c r="R461" s="129"/>
      <c r="S461" s="129"/>
      <c r="T461" s="130"/>
      <c r="AT461" s="124" t="s">
        <v>93</v>
      </c>
      <c r="AU461" s="124" t="s">
        <v>2</v>
      </c>
      <c r="AV461" s="121" t="s">
        <v>2</v>
      </c>
      <c r="AW461" s="121" t="s">
        <v>95</v>
      </c>
      <c r="AX461" s="121" t="s">
        <v>82</v>
      </c>
      <c r="AY461" s="124" t="s">
        <v>84</v>
      </c>
    </row>
    <row r="462" spans="1:65" s="14" customFormat="1" ht="14.45" customHeight="1" x14ac:dyDescent="0.2">
      <c r="A462" s="10"/>
      <c r="B462" s="106"/>
      <c r="C462" s="148" t="s">
        <v>697</v>
      </c>
      <c r="D462" s="148" t="s">
        <v>154</v>
      </c>
      <c r="E462" s="149" t="s">
        <v>698</v>
      </c>
      <c r="F462" s="150" t="s">
        <v>699</v>
      </c>
      <c r="G462" s="151" t="s">
        <v>167</v>
      </c>
      <c r="H462" s="152">
        <v>45.813000000000002</v>
      </c>
      <c r="I462" s="153"/>
      <c r="J462" s="154">
        <f>ROUND(I462*H462,2)</f>
        <v>0</v>
      </c>
      <c r="K462" s="150" t="s">
        <v>90</v>
      </c>
      <c r="L462" s="155"/>
      <c r="M462" s="156" t="s">
        <v>10</v>
      </c>
      <c r="N462" s="157" t="s">
        <v>27</v>
      </c>
      <c r="O462" s="116"/>
      <c r="P462" s="117">
        <f>O462*H462</f>
        <v>0</v>
      </c>
      <c r="Q462" s="117">
        <v>5.0000000000000001E-4</v>
      </c>
      <c r="R462" s="117">
        <f>Q462*H462</f>
        <v>2.2906500000000003E-2</v>
      </c>
      <c r="S462" s="117">
        <v>0</v>
      </c>
      <c r="T462" s="118">
        <f>S462*H462</f>
        <v>0</v>
      </c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R462" s="119" t="s">
        <v>267</v>
      </c>
      <c r="AT462" s="119" t="s">
        <v>154</v>
      </c>
      <c r="AU462" s="119" t="s">
        <v>2</v>
      </c>
      <c r="AY462" s="2" t="s">
        <v>84</v>
      </c>
      <c r="BE462" s="120">
        <f>IF(N462="základní",J462,0)</f>
        <v>0</v>
      </c>
      <c r="BF462" s="120">
        <f>IF(N462="snížená",J462,0)</f>
        <v>0</v>
      </c>
      <c r="BG462" s="120">
        <f>IF(N462="zákl. přenesená",J462,0)</f>
        <v>0</v>
      </c>
      <c r="BH462" s="120">
        <f>IF(N462="sníž. přenesená",J462,0)</f>
        <v>0</v>
      </c>
      <c r="BI462" s="120">
        <f>IF(N462="nulová",J462,0)</f>
        <v>0</v>
      </c>
      <c r="BJ462" s="2" t="s">
        <v>82</v>
      </c>
      <c r="BK462" s="120">
        <f>ROUND(I462*H462,2)</f>
        <v>0</v>
      </c>
      <c r="BL462" s="2" t="s">
        <v>175</v>
      </c>
      <c r="BM462" s="119" t="s">
        <v>700</v>
      </c>
    </row>
    <row r="463" spans="1:65" s="121" customFormat="1" x14ac:dyDescent="0.2">
      <c r="B463" s="122"/>
      <c r="D463" s="123" t="s">
        <v>93</v>
      </c>
      <c r="E463" s="124" t="s">
        <v>10</v>
      </c>
      <c r="F463" s="125" t="s">
        <v>701</v>
      </c>
      <c r="H463" s="126">
        <v>45.813000000000002</v>
      </c>
      <c r="I463" s="127"/>
      <c r="L463" s="122"/>
      <c r="M463" s="128"/>
      <c r="N463" s="129"/>
      <c r="O463" s="129"/>
      <c r="P463" s="129"/>
      <c r="Q463" s="129"/>
      <c r="R463" s="129"/>
      <c r="S463" s="129"/>
      <c r="T463" s="130"/>
      <c r="AT463" s="124" t="s">
        <v>93</v>
      </c>
      <c r="AU463" s="124" t="s">
        <v>2</v>
      </c>
      <c r="AV463" s="121" t="s">
        <v>2</v>
      </c>
      <c r="AW463" s="121" t="s">
        <v>95</v>
      </c>
      <c r="AX463" s="121" t="s">
        <v>82</v>
      </c>
      <c r="AY463" s="124" t="s">
        <v>84</v>
      </c>
    </row>
    <row r="464" spans="1:65" s="14" customFormat="1" ht="43.15" customHeight="1" x14ac:dyDescent="0.2">
      <c r="A464" s="10"/>
      <c r="B464" s="106"/>
      <c r="C464" s="107" t="s">
        <v>702</v>
      </c>
      <c r="D464" s="107" t="s">
        <v>86</v>
      </c>
      <c r="E464" s="108" t="s">
        <v>703</v>
      </c>
      <c r="F464" s="109" t="s">
        <v>704</v>
      </c>
      <c r="G464" s="110" t="s">
        <v>124</v>
      </c>
      <c r="H464" s="111">
        <v>10.076000000000001</v>
      </c>
      <c r="I464" s="112"/>
      <c r="J464" s="113">
        <f>ROUND(I464*H464,2)</f>
        <v>0</v>
      </c>
      <c r="K464" s="109" t="s">
        <v>90</v>
      </c>
      <c r="L464" s="11"/>
      <c r="M464" s="114" t="s">
        <v>10</v>
      </c>
      <c r="N464" s="115" t="s">
        <v>27</v>
      </c>
      <c r="O464" s="116"/>
      <c r="P464" s="117">
        <f>O464*H464</f>
        <v>0</v>
      </c>
      <c r="Q464" s="117">
        <v>0</v>
      </c>
      <c r="R464" s="117">
        <f>Q464*H464</f>
        <v>0</v>
      </c>
      <c r="S464" s="117">
        <v>0</v>
      </c>
      <c r="T464" s="118">
        <f>S464*H464</f>
        <v>0</v>
      </c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R464" s="119" t="s">
        <v>175</v>
      </c>
      <c r="AT464" s="119" t="s">
        <v>86</v>
      </c>
      <c r="AU464" s="119" t="s">
        <v>2</v>
      </c>
      <c r="AY464" s="2" t="s">
        <v>84</v>
      </c>
      <c r="BE464" s="120">
        <f>IF(N464="základní",J464,0)</f>
        <v>0</v>
      </c>
      <c r="BF464" s="120">
        <f>IF(N464="snížená",J464,0)</f>
        <v>0</v>
      </c>
      <c r="BG464" s="120">
        <f>IF(N464="zákl. přenesená",J464,0)</f>
        <v>0</v>
      </c>
      <c r="BH464" s="120">
        <f>IF(N464="sníž. přenesená",J464,0)</f>
        <v>0</v>
      </c>
      <c r="BI464" s="120">
        <f>IF(N464="nulová",J464,0)</f>
        <v>0</v>
      </c>
      <c r="BJ464" s="2" t="s">
        <v>82</v>
      </c>
      <c r="BK464" s="120">
        <f>ROUND(I464*H464,2)</f>
        <v>0</v>
      </c>
      <c r="BL464" s="2" t="s">
        <v>175</v>
      </c>
      <c r="BM464" s="119" t="s">
        <v>705</v>
      </c>
    </row>
    <row r="465" spans="1:65" s="92" customFormat="1" ht="22.9" customHeight="1" x14ac:dyDescent="0.2">
      <c r="B465" s="93"/>
      <c r="D465" s="94" t="s">
        <v>80</v>
      </c>
      <c r="E465" s="104" t="s">
        <v>706</v>
      </c>
      <c r="F465" s="104" t="s">
        <v>707</v>
      </c>
      <c r="I465" s="96"/>
      <c r="J465" s="105">
        <f>BK465</f>
        <v>0</v>
      </c>
      <c r="L465" s="93"/>
      <c r="M465" s="98"/>
      <c r="N465" s="99"/>
      <c r="O465" s="99"/>
      <c r="P465" s="100">
        <f>SUM(P466:P496)</f>
        <v>0</v>
      </c>
      <c r="Q465" s="99"/>
      <c r="R465" s="100">
        <f>SUM(R466:R496)</f>
        <v>3.7876640600000004</v>
      </c>
      <c r="S465" s="99"/>
      <c r="T465" s="101">
        <f>SUM(T466:T496)</f>
        <v>0</v>
      </c>
      <c r="AR465" s="94" t="s">
        <v>2</v>
      </c>
      <c r="AT465" s="102" t="s">
        <v>80</v>
      </c>
      <c r="AU465" s="102" t="s">
        <v>82</v>
      </c>
      <c r="AY465" s="94" t="s">
        <v>84</v>
      </c>
      <c r="BK465" s="103">
        <f>SUM(BK466:BK496)</f>
        <v>0</v>
      </c>
    </row>
    <row r="466" spans="1:65" s="14" customFormat="1" ht="32.450000000000003" customHeight="1" x14ac:dyDescent="0.2">
      <c r="A466" s="10"/>
      <c r="B466" s="106"/>
      <c r="C466" s="107" t="s">
        <v>708</v>
      </c>
      <c r="D466" s="107" t="s">
        <v>86</v>
      </c>
      <c r="E466" s="108" t="s">
        <v>709</v>
      </c>
      <c r="F466" s="109" t="s">
        <v>710</v>
      </c>
      <c r="G466" s="110" t="s">
        <v>150</v>
      </c>
      <c r="H466" s="111">
        <v>81.03</v>
      </c>
      <c r="I466" s="112"/>
      <c r="J466" s="113">
        <f>ROUND(I466*H466,2)</f>
        <v>0</v>
      </c>
      <c r="K466" s="109" t="s">
        <v>90</v>
      </c>
      <c r="L466" s="11"/>
      <c r="M466" s="114" t="s">
        <v>10</v>
      </c>
      <c r="N466" s="115" t="s">
        <v>27</v>
      </c>
      <c r="O466" s="116"/>
      <c r="P466" s="117">
        <f>O466*H466</f>
        <v>0</v>
      </c>
      <c r="Q466" s="117">
        <v>0</v>
      </c>
      <c r="R466" s="117">
        <f>Q466*H466</f>
        <v>0</v>
      </c>
      <c r="S466" s="117">
        <v>0</v>
      </c>
      <c r="T466" s="118">
        <f>S466*H466</f>
        <v>0</v>
      </c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R466" s="119" t="s">
        <v>175</v>
      </c>
      <c r="AT466" s="119" t="s">
        <v>86</v>
      </c>
      <c r="AU466" s="119" t="s">
        <v>2</v>
      </c>
      <c r="AY466" s="2" t="s">
        <v>84</v>
      </c>
      <c r="BE466" s="120">
        <f>IF(N466="základní",J466,0)</f>
        <v>0</v>
      </c>
      <c r="BF466" s="120">
        <f>IF(N466="snížená",J466,0)</f>
        <v>0</v>
      </c>
      <c r="BG466" s="120">
        <f>IF(N466="zákl. přenesená",J466,0)</f>
        <v>0</v>
      </c>
      <c r="BH466" s="120">
        <f>IF(N466="sníž. přenesená",J466,0)</f>
        <v>0</v>
      </c>
      <c r="BI466" s="120">
        <f>IF(N466="nulová",J466,0)</f>
        <v>0</v>
      </c>
      <c r="BJ466" s="2" t="s">
        <v>82</v>
      </c>
      <c r="BK466" s="120">
        <f>ROUND(I466*H466,2)</f>
        <v>0</v>
      </c>
      <c r="BL466" s="2" t="s">
        <v>175</v>
      </c>
      <c r="BM466" s="119" t="s">
        <v>711</v>
      </c>
    </row>
    <row r="467" spans="1:65" s="14" customFormat="1" ht="21.6" customHeight="1" x14ac:dyDescent="0.2">
      <c r="A467" s="10"/>
      <c r="B467" s="106"/>
      <c r="C467" s="148" t="s">
        <v>712</v>
      </c>
      <c r="D467" s="148" t="s">
        <v>154</v>
      </c>
      <c r="E467" s="149" t="s">
        <v>713</v>
      </c>
      <c r="F467" s="150" t="s">
        <v>714</v>
      </c>
      <c r="G467" s="151" t="s">
        <v>150</v>
      </c>
      <c r="H467" s="152">
        <v>170.16300000000001</v>
      </c>
      <c r="I467" s="153"/>
      <c r="J467" s="154">
        <f>ROUND(I467*H467,2)</f>
        <v>0</v>
      </c>
      <c r="K467" s="150" t="s">
        <v>90</v>
      </c>
      <c r="L467" s="155"/>
      <c r="M467" s="156" t="s">
        <v>10</v>
      </c>
      <c r="N467" s="157" t="s">
        <v>27</v>
      </c>
      <c r="O467" s="116"/>
      <c r="P467" s="117">
        <f>O467*H467</f>
        <v>0</v>
      </c>
      <c r="Q467" s="117">
        <v>1.8E-3</v>
      </c>
      <c r="R467" s="117">
        <f>Q467*H467</f>
        <v>0.30629339999999999</v>
      </c>
      <c r="S467" s="117">
        <v>0</v>
      </c>
      <c r="T467" s="118">
        <f>S467*H467</f>
        <v>0</v>
      </c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R467" s="119" t="s">
        <v>267</v>
      </c>
      <c r="AT467" s="119" t="s">
        <v>154</v>
      </c>
      <c r="AU467" s="119" t="s">
        <v>2</v>
      </c>
      <c r="AY467" s="2" t="s">
        <v>84</v>
      </c>
      <c r="BE467" s="120">
        <f>IF(N467="základní",J467,0)</f>
        <v>0</v>
      </c>
      <c r="BF467" s="120">
        <f>IF(N467="snížená",J467,0)</f>
        <v>0</v>
      </c>
      <c r="BG467" s="120">
        <f>IF(N467="zákl. přenesená",J467,0)</f>
        <v>0</v>
      </c>
      <c r="BH467" s="120">
        <f>IF(N467="sníž. přenesená",J467,0)</f>
        <v>0</v>
      </c>
      <c r="BI467" s="120">
        <f>IF(N467="nulová",J467,0)</f>
        <v>0</v>
      </c>
      <c r="BJ467" s="2" t="s">
        <v>82</v>
      </c>
      <c r="BK467" s="120">
        <f>ROUND(I467*H467,2)</f>
        <v>0</v>
      </c>
      <c r="BL467" s="2" t="s">
        <v>175</v>
      </c>
      <c r="BM467" s="119" t="s">
        <v>715</v>
      </c>
    </row>
    <row r="468" spans="1:65" s="121" customFormat="1" x14ac:dyDescent="0.2">
      <c r="B468" s="122"/>
      <c r="D468" s="123" t="s">
        <v>93</v>
      </c>
      <c r="E468" s="124" t="s">
        <v>10</v>
      </c>
      <c r="F468" s="125" t="s">
        <v>716</v>
      </c>
      <c r="H468" s="126">
        <v>170.16300000000001</v>
      </c>
      <c r="I468" s="127"/>
      <c r="L468" s="122"/>
      <c r="M468" s="128"/>
      <c r="N468" s="129"/>
      <c r="O468" s="129"/>
      <c r="P468" s="129"/>
      <c r="Q468" s="129"/>
      <c r="R468" s="129"/>
      <c r="S468" s="129"/>
      <c r="T468" s="130"/>
      <c r="AT468" s="124" t="s">
        <v>93</v>
      </c>
      <c r="AU468" s="124" t="s">
        <v>2</v>
      </c>
      <c r="AV468" s="121" t="s">
        <v>2</v>
      </c>
      <c r="AW468" s="121" t="s">
        <v>95</v>
      </c>
      <c r="AX468" s="121" t="s">
        <v>82</v>
      </c>
      <c r="AY468" s="124" t="s">
        <v>84</v>
      </c>
    </row>
    <row r="469" spans="1:65" s="14" customFormat="1" ht="21.6" customHeight="1" x14ac:dyDescent="0.2">
      <c r="A469" s="10"/>
      <c r="B469" s="106"/>
      <c r="C469" s="107" t="s">
        <v>717</v>
      </c>
      <c r="D469" s="107" t="s">
        <v>86</v>
      </c>
      <c r="E469" s="108" t="s">
        <v>718</v>
      </c>
      <c r="F469" s="109" t="s">
        <v>719</v>
      </c>
      <c r="G469" s="110" t="s">
        <v>167</v>
      </c>
      <c r="H469" s="111">
        <v>60.15</v>
      </c>
      <c r="I469" s="112"/>
      <c r="J469" s="113">
        <f>ROUND(I469*H469,2)</f>
        <v>0</v>
      </c>
      <c r="K469" s="109" t="s">
        <v>90</v>
      </c>
      <c r="L469" s="11"/>
      <c r="M469" s="114" t="s">
        <v>10</v>
      </c>
      <c r="N469" s="115" t="s">
        <v>27</v>
      </c>
      <c r="O469" s="116"/>
      <c r="P469" s="117">
        <f>O469*H469</f>
        <v>0</v>
      </c>
      <c r="Q469" s="117">
        <v>0</v>
      </c>
      <c r="R469" s="117">
        <f>Q469*H469</f>
        <v>0</v>
      </c>
      <c r="S469" s="117">
        <v>0</v>
      </c>
      <c r="T469" s="118">
        <f>S469*H469</f>
        <v>0</v>
      </c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R469" s="119" t="s">
        <v>175</v>
      </c>
      <c r="AT469" s="119" t="s">
        <v>86</v>
      </c>
      <c r="AU469" s="119" t="s">
        <v>2</v>
      </c>
      <c r="AY469" s="2" t="s">
        <v>84</v>
      </c>
      <c r="BE469" s="120">
        <f>IF(N469="základní",J469,0)</f>
        <v>0</v>
      </c>
      <c r="BF469" s="120">
        <f>IF(N469="snížená",J469,0)</f>
        <v>0</v>
      </c>
      <c r="BG469" s="120">
        <f>IF(N469="zákl. přenesená",J469,0)</f>
        <v>0</v>
      </c>
      <c r="BH469" s="120">
        <f>IF(N469="sníž. přenesená",J469,0)</f>
        <v>0</v>
      </c>
      <c r="BI469" s="120">
        <f>IF(N469="nulová",J469,0)</f>
        <v>0</v>
      </c>
      <c r="BJ469" s="2" t="s">
        <v>82</v>
      </c>
      <c r="BK469" s="120">
        <f>ROUND(I469*H469,2)</f>
        <v>0</v>
      </c>
      <c r="BL469" s="2" t="s">
        <v>175</v>
      </c>
      <c r="BM469" s="119" t="s">
        <v>720</v>
      </c>
    </row>
    <row r="470" spans="1:65" s="14" customFormat="1" ht="21.6" customHeight="1" x14ac:dyDescent="0.2">
      <c r="A470" s="10"/>
      <c r="B470" s="106"/>
      <c r="C470" s="148" t="s">
        <v>721</v>
      </c>
      <c r="D470" s="148" t="s">
        <v>154</v>
      </c>
      <c r="E470" s="149" t="s">
        <v>722</v>
      </c>
      <c r="F470" s="150" t="s">
        <v>723</v>
      </c>
      <c r="G470" s="151" t="s">
        <v>167</v>
      </c>
      <c r="H470" s="152">
        <v>66.165000000000006</v>
      </c>
      <c r="I470" s="153"/>
      <c r="J470" s="154">
        <f>ROUND(I470*H470,2)</f>
        <v>0</v>
      </c>
      <c r="K470" s="150" t="s">
        <v>90</v>
      </c>
      <c r="L470" s="155"/>
      <c r="M470" s="156" t="s">
        <v>10</v>
      </c>
      <c r="N470" s="157" t="s">
        <v>27</v>
      </c>
      <c r="O470" s="116"/>
      <c r="P470" s="117">
        <f>O470*H470</f>
        <v>0</v>
      </c>
      <c r="Q470" s="117">
        <v>2.0000000000000002E-5</v>
      </c>
      <c r="R470" s="117">
        <f>Q470*H470</f>
        <v>1.3233000000000001E-3</v>
      </c>
      <c r="S470" s="117">
        <v>0</v>
      </c>
      <c r="T470" s="118">
        <f>S470*H470</f>
        <v>0</v>
      </c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R470" s="119" t="s">
        <v>267</v>
      </c>
      <c r="AT470" s="119" t="s">
        <v>154</v>
      </c>
      <c r="AU470" s="119" t="s">
        <v>2</v>
      </c>
      <c r="AY470" s="2" t="s">
        <v>84</v>
      </c>
      <c r="BE470" s="120">
        <f>IF(N470="základní",J470,0)</f>
        <v>0</v>
      </c>
      <c r="BF470" s="120">
        <f>IF(N470="snížená",J470,0)</f>
        <v>0</v>
      </c>
      <c r="BG470" s="120">
        <f>IF(N470="zákl. přenesená",J470,0)</f>
        <v>0</v>
      </c>
      <c r="BH470" s="120">
        <f>IF(N470="sníž. přenesená",J470,0)</f>
        <v>0</v>
      </c>
      <c r="BI470" s="120">
        <f>IF(N470="nulová",J470,0)</f>
        <v>0</v>
      </c>
      <c r="BJ470" s="2" t="s">
        <v>82</v>
      </c>
      <c r="BK470" s="120">
        <f>ROUND(I470*H470,2)</f>
        <v>0</v>
      </c>
      <c r="BL470" s="2" t="s">
        <v>175</v>
      </c>
      <c r="BM470" s="119" t="s">
        <v>724</v>
      </c>
    </row>
    <row r="471" spans="1:65" s="121" customFormat="1" x14ac:dyDescent="0.2">
      <c r="B471" s="122"/>
      <c r="D471" s="123" t="s">
        <v>93</v>
      </c>
      <c r="E471" s="124" t="s">
        <v>10</v>
      </c>
      <c r="F471" s="125" t="s">
        <v>725</v>
      </c>
      <c r="H471" s="126">
        <v>66.165000000000006</v>
      </c>
      <c r="I471" s="127"/>
      <c r="L471" s="122"/>
      <c r="M471" s="128"/>
      <c r="N471" s="129"/>
      <c r="O471" s="129"/>
      <c r="P471" s="129"/>
      <c r="Q471" s="129"/>
      <c r="R471" s="129"/>
      <c r="S471" s="129"/>
      <c r="T471" s="130"/>
      <c r="AT471" s="124" t="s">
        <v>93</v>
      </c>
      <c r="AU471" s="124" t="s">
        <v>2</v>
      </c>
      <c r="AV471" s="121" t="s">
        <v>2</v>
      </c>
      <c r="AW471" s="121" t="s">
        <v>95</v>
      </c>
      <c r="AX471" s="121" t="s">
        <v>82</v>
      </c>
      <c r="AY471" s="124" t="s">
        <v>84</v>
      </c>
    </row>
    <row r="472" spans="1:65" s="14" customFormat="1" ht="32.450000000000003" customHeight="1" x14ac:dyDescent="0.2">
      <c r="A472" s="10"/>
      <c r="B472" s="106"/>
      <c r="C472" s="107" t="s">
        <v>726</v>
      </c>
      <c r="D472" s="107" t="s">
        <v>86</v>
      </c>
      <c r="E472" s="108" t="s">
        <v>727</v>
      </c>
      <c r="F472" s="109" t="s">
        <v>728</v>
      </c>
      <c r="G472" s="110" t="s">
        <v>150</v>
      </c>
      <c r="H472" s="111">
        <v>170.589</v>
      </c>
      <c r="I472" s="112"/>
      <c r="J472" s="113">
        <f>ROUND(I472*H472,2)</f>
        <v>0</v>
      </c>
      <c r="K472" s="109" t="s">
        <v>90</v>
      </c>
      <c r="L472" s="11"/>
      <c r="M472" s="114" t="s">
        <v>10</v>
      </c>
      <c r="N472" s="115" t="s">
        <v>27</v>
      </c>
      <c r="O472" s="116"/>
      <c r="P472" s="117">
        <f>O472*H472</f>
        <v>0</v>
      </c>
      <c r="Q472" s="117">
        <v>6.0000000000000001E-3</v>
      </c>
      <c r="R472" s="117">
        <f>Q472*H472</f>
        <v>1.0235339999999999</v>
      </c>
      <c r="S472" s="117">
        <v>0</v>
      </c>
      <c r="T472" s="118">
        <f>S472*H472</f>
        <v>0</v>
      </c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R472" s="119" t="s">
        <v>175</v>
      </c>
      <c r="AT472" s="119" t="s">
        <v>86</v>
      </c>
      <c r="AU472" s="119" t="s">
        <v>2</v>
      </c>
      <c r="AY472" s="2" t="s">
        <v>84</v>
      </c>
      <c r="BE472" s="120">
        <f>IF(N472="základní",J472,0)</f>
        <v>0</v>
      </c>
      <c r="BF472" s="120">
        <f>IF(N472="snížená",J472,0)</f>
        <v>0</v>
      </c>
      <c r="BG472" s="120">
        <f>IF(N472="zákl. přenesená",J472,0)</f>
        <v>0</v>
      </c>
      <c r="BH472" s="120">
        <f>IF(N472="sníž. přenesená",J472,0)</f>
        <v>0</v>
      </c>
      <c r="BI472" s="120">
        <f>IF(N472="nulová",J472,0)</f>
        <v>0</v>
      </c>
      <c r="BJ472" s="2" t="s">
        <v>82</v>
      </c>
      <c r="BK472" s="120">
        <f>ROUND(I472*H472,2)</f>
        <v>0</v>
      </c>
      <c r="BL472" s="2" t="s">
        <v>175</v>
      </c>
      <c r="BM472" s="119" t="s">
        <v>729</v>
      </c>
    </row>
    <row r="473" spans="1:65" s="121" customFormat="1" x14ac:dyDescent="0.2">
      <c r="B473" s="122"/>
      <c r="D473" s="123" t="s">
        <v>93</v>
      </c>
      <c r="E473" s="124" t="s">
        <v>10</v>
      </c>
      <c r="F473" s="125" t="s">
        <v>730</v>
      </c>
      <c r="H473" s="126">
        <v>33.57</v>
      </c>
      <c r="I473" s="127"/>
      <c r="L473" s="122"/>
      <c r="M473" s="128"/>
      <c r="N473" s="129"/>
      <c r="O473" s="129"/>
      <c r="P473" s="129"/>
      <c r="Q473" s="129"/>
      <c r="R473" s="129"/>
      <c r="S473" s="129"/>
      <c r="T473" s="130"/>
      <c r="AT473" s="124" t="s">
        <v>93</v>
      </c>
      <c r="AU473" s="124" t="s">
        <v>2</v>
      </c>
      <c r="AV473" s="121" t="s">
        <v>2</v>
      </c>
      <c r="AW473" s="121" t="s">
        <v>95</v>
      </c>
      <c r="AX473" s="121" t="s">
        <v>83</v>
      </c>
      <c r="AY473" s="124" t="s">
        <v>84</v>
      </c>
    </row>
    <row r="474" spans="1:65" s="140" customFormat="1" x14ac:dyDescent="0.2">
      <c r="B474" s="141"/>
      <c r="D474" s="123" t="s">
        <v>93</v>
      </c>
      <c r="E474" s="142" t="s">
        <v>10</v>
      </c>
      <c r="F474" s="143" t="s">
        <v>578</v>
      </c>
      <c r="H474" s="142" t="s">
        <v>10</v>
      </c>
      <c r="I474" s="144"/>
      <c r="L474" s="141"/>
      <c r="M474" s="145"/>
      <c r="N474" s="146"/>
      <c r="O474" s="146"/>
      <c r="P474" s="146"/>
      <c r="Q474" s="146"/>
      <c r="R474" s="146"/>
      <c r="S474" s="146"/>
      <c r="T474" s="147"/>
      <c r="AT474" s="142" t="s">
        <v>93</v>
      </c>
      <c r="AU474" s="142" t="s">
        <v>2</v>
      </c>
      <c r="AV474" s="140" t="s">
        <v>82</v>
      </c>
      <c r="AW474" s="140" t="s">
        <v>95</v>
      </c>
      <c r="AX474" s="140" t="s">
        <v>83</v>
      </c>
      <c r="AY474" s="142" t="s">
        <v>84</v>
      </c>
    </row>
    <row r="475" spans="1:65" s="121" customFormat="1" x14ac:dyDescent="0.2">
      <c r="B475" s="122"/>
      <c r="D475" s="123" t="s">
        <v>93</v>
      </c>
      <c r="E475" s="124" t="s">
        <v>10</v>
      </c>
      <c r="F475" s="125" t="s">
        <v>555</v>
      </c>
      <c r="H475" s="126">
        <v>115.089</v>
      </c>
      <c r="I475" s="127"/>
      <c r="L475" s="122"/>
      <c r="M475" s="128"/>
      <c r="N475" s="129"/>
      <c r="O475" s="129"/>
      <c r="P475" s="129"/>
      <c r="Q475" s="129"/>
      <c r="R475" s="129"/>
      <c r="S475" s="129"/>
      <c r="T475" s="130"/>
      <c r="AT475" s="124" t="s">
        <v>93</v>
      </c>
      <c r="AU475" s="124" t="s">
        <v>2</v>
      </c>
      <c r="AV475" s="121" t="s">
        <v>2</v>
      </c>
      <c r="AW475" s="121" t="s">
        <v>95</v>
      </c>
      <c r="AX475" s="121" t="s">
        <v>83</v>
      </c>
      <c r="AY475" s="124" t="s">
        <v>84</v>
      </c>
    </row>
    <row r="476" spans="1:65" s="121" customFormat="1" x14ac:dyDescent="0.2">
      <c r="B476" s="122"/>
      <c r="D476" s="123" t="s">
        <v>93</v>
      </c>
      <c r="E476" s="124" t="s">
        <v>10</v>
      </c>
      <c r="F476" s="125" t="s">
        <v>731</v>
      </c>
      <c r="H476" s="126">
        <v>21.93</v>
      </c>
      <c r="I476" s="127"/>
      <c r="L476" s="122"/>
      <c r="M476" s="128"/>
      <c r="N476" s="129"/>
      <c r="O476" s="129"/>
      <c r="P476" s="129"/>
      <c r="Q476" s="129"/>
      <c r="R476" s="129"/>
      <c r="S476" s="129"/>
      <c r="T476" s="130"/>
      <c r="AT476" s="124" t="s">
        <v>93</v>
      </c>
      <c r="AU476" s="124" t="s">
        <v>2</v>
      </c>
      <c r="AV476" s="121" t="s">
        <v>2</v>
      </c>
      <c r="AW476" s="121" t="s">
        <v>95</v>
      </c>
      <c r="AX476" s="121" t="s">
        <v>83</v>
      </c>
      <c r="AY476" s="124" t="s">
        <v>84</v>
      </c>
    </row>
    <row r="477" spans="1:65" s="131" customFormat="1" x14ac:dyDescent="0.2">
      <c r="B477" s="132"/>
      <c r="D477" s="123" t="s">
        <v>93</v>
      </c>
      <c r="E477" s="133" t="s">
        <v>10</v>
      </c>
      <c r="F477" s="134" t="s">
        <v>97</v>
      </c>
      <c r="H477" s="135">
        <v>170.589</v>
      </c>
      <c r="I477" s="136"/>
      <c r="L477" s="132"/>
      <c r="M477" s="137"/>
      <c r="N477" s="138"/>
      <c r="O477" s="138"/>
      <c r="P477" s="138"/>
      <c r="Q477" s="138"/>
      <c r="R477" s="138"/>
      <c r="S477" s="138"/>
      <c r="T477" s="139"/>
      <c r="AT477" s="133" t="s">
        <v>93</v>
      </c>
      <c r="AU477" s="133" t="s">
        <v>2</v>
      </c>
      <c r="AV477" s="131" t="s">
        <v>91</v>
      </c>
      <c r="AW477" s="131" t="s">
        <v>95</v>
      </c>
      <c r="AX477" s="131" t="s">
        <v>82</v>
      </c>
      <c r="AY477" s="133" t="s">
        <v>84</v>
      </c>
    </row>
    <row r="478" spans="1:65" s="14" customFormat="1" ht="21.6" customHeight="1" x14ac:dyDescent="0.2">
      <c r="A478" s="10"/>
      <c r="B478" s="106"/>
      <c r="C478" s="148" t="s">
        <v>732</v>
      </c>
      <c r="D478" s="148" t="s">
        <v>154</v>
      </c>
      <c r="E478" s="149" t="s">
        <v>383</v>
      </c>
      <c r="F478" s="150" t="s">
        <v>384</v>
      </c>
      <c r="G478" s="151" t="s">
        <v>89</v>
      </c>
      <c r="H478" s="152">
        <v>17.472000000000001</v>
      </c>
      <c r="I478" s="153"/>
      <c r="J478" s="154">
        <f>ROUND(I478*H478,2)</f>
        <v>0</v>
      </c>
      <c r="K478" s="150" t="s">
        <v>90</v>
      </c>
      <c r="L478" s="155"/>
      <c r="M478" s="156" t="s">
        <v>10</v>
      </c>
      <c r="N478" s="157" t="s">
        <v>27</v>
      </c>
      <c r="O478" s="116"/>
      <c r="P478" s="117">
        <f>O478*H478</f>
        <v>0</v>
      </c>
      <c r="Q478" s="117">
        <v>3.2000000000000001E-2</v>
      </c>
      <c r="R478" s="117">
        <f>Q478*H478</f>
        <v>0.55910400000000005</v>
      </c>
      <c r="S478" s="117">
        <v>0</v>
      </c>
      <c r="T478" s="118">
        <f>S478*H478</f>
        <v>0</v>
      </c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R478" s="119" t="s">
        <v>267</v>
      </c>
      <c r="AT478" s="119" t="s">
        <v>154</v>
      </c>
      <c r="AU478" s="119" t="s">
        <v>2</v>
      </c>
      <c r="AY478" s="2" t="s">
        <v>84</v>
      </c>
      <c r="BE478" s="120">
        <f>IF(N478="základní",J478,0)</f>
        <v>0</v>
      </c>
      <c r="BF478" s="120">
        <f>IF(N478="snížená",J478,0)</f>
        <v>0</v>
      </c>
      <c r="BG478" s="120">
        <f>IF(N478="zákl. přenesená",J478,0)</f>
        <v>0</v>
      </c>
      <c r="BH478" s="120">
        <f>IF(N478="sníž. přenesená",J478,0)</f>
        <v>0</v>
      </c>
      <c r="BI478" s="120">
        <f>IF(N478="nulová",J478,0)</f>
        <v>0</v>
      </c>
      <c r="BJ478" s="2" t="s">
        <v>82</v>
      </c>
      <c r="BK478" s="120">
        <f>ROUND(I478*H478,2)</f>
        <v>0</v>
      </c>
      <c r="BL478" s="2" t="s">
        <v>175</v>
      </c>
      <c r="BM478" s="119" t="s">
        <v>733</v>
      </c>
    </row>
    <row r="479" spans="1:65" s="121" customFormat="1" ht="22.5" x14ac:dyDescent="0.2">
      <c r="B479" s="122"/>
      <c r="D479" s="123" t="s">
        <v>93</v>
      </c>
      <c r="E479" s="124" t="s">
        <v>10</v>
      </c>
      <c r="F479" s="125" t="s">
        <v>734</v>
      </c>
      <c r="H479" s="126">
        <v>1.762</v>
      </c>
      <c r="I479" s="127"/>
      <c r="L479" s="122"/>
      <c r="M479" s="128"/>
      <c r="N479" s="129"/>
      <c r="O479" s="129"/>
      <c r="P479" s="129"/>
      <c r="Q479" s="129"/>
      <c r="R479" s="129"/>
      <c r="S479" s="129"/>
      <c r="T479" s="130"/>
      <c r="AT479" s="124" t="s">
        <v>93</v>
      </c>
      <c r="AU479" s="124" t="s">
        <v>2</v>
      </c>
      <c r="AV479" s="121" t="s">
        <v>2</v>
      </c>
      <c r="AW479" s="121" t="s">
        <v>95</v>
      </c>
      <c r="AX479" s="121" t="s">
        <v>83</v>
      </c>
      <c r="AY479" s="124" t="s">
        <v>84</v>
      </c>
    </row>
    <row r="480" spans="1:65" s="140" customFormat="1" x14ac:dyDescent="0.2">
      <c r="B480" s="141"/>
      <c r="D480" s="123" t="s">
        <v>93</v>
      </c>
      <c r="E480" s="142" t="s">
        <v>10</v>
      </c>
      <c r="F480" s="143" t="s">
        <v>735</v>
      </c>
      <c r="H480" s="142" t="s">
        <v>10</v>
      </c>
      <c r="I480" s="144"/>
      <c r="L480" s="141"/>
      <c r="M480" s="145"/>
      <c r="N480" s="146"/>
      <c r="O480" s="146"/>
      <c r="P480" s="146"/>
      <c r="Q480" s="146"/>
      <c r="R480" s="146"/>
      <c r="S480" s="146"/>
      <c r="T480" s="147"/>
      <c r="AT480" s="142" t="s">
        <v>93</v>
      </c>
      <c r="AU480" s="142" t="s">
        <v>2</v>
      </c>
      <c r="AV480" s="140" t="s">
        <v>82</v>
      </c>
      <c r="AW480" s="140" t="s">
        <v>95</v>
      </c>
      <c r="AX480" s="140" t="s">
        <v>83</v>
      </c>
      <c r="AY480" s="142" t="s">
        <v>84</v>
      </c>
    </row>
    <row r="481" spans="1:65" s="121" customFormat="1" x14ac:dyDescent="0.2">
      <c r="B481" s="122"/>
      <c r="D481" s="123" t="s">
        <v>93</v>
      </c>
      <c r="E481" s="124" t="s">
        <v>10</v>
      </c>
      <c r="F481" s="125" t="s">
        <v>736</v>
      </c>
      <c r="H481" s="126">
        <v>15.71</v>
      </c>
      <c r="I481" s="127"/>
      <c r="L481" s="122"/>
      <c r="M481" s="128"/>
      <c r="N481" s="129"/>
      <c r="O481" s="129"/>
      <c r="P481" s="129"/>
      <c r="Q481" s="129"/>
      <c r="R481" s="129"/>
      <c r="S481" s="129"/>
      <c r="T481" s="130"/>
      <c r="AT481" s="124" t="s">
        <v>93</v>
      </c>
      <c r="AU481" s="124" t="s">
        <v>2</v>
      </c>
      <c r="AV481" s="121" t="s">
        <v>2</v>
      </c>
      <c r="AW481" s="121" t="s">
        <v>95</v>
      </c>
      <c r="AX481" s="121" t="s">
        <v>83</v>
      </c>
      <c r="AY481" s="124" t="s">
        <v>84</v>
      </c>
    </row>
    <row r="482" spans="1:65" s="131" customFormat="1" x14ac:dyDescent="0.2">
      <c r="B482" s="132"/>
      <c r="D482" s="123" t="s">
        <v>93</v>
      </c>
      <c r="E482" s="133" t="s">
        <v>10</v>
      </c>
      <c r="F482" s="134" t="s">
        <v>97</v>
      </c>
      <c r="H482" s="135">
        <v>17.472000000000001</v>
      </c>
      <c r="I482" s="136"/>
      <c r="L482" s="132"/>
      <c r="M482" s="137"/>
      <c r="N482" s="138"/>
      <c r="O482" s="138"/>
      <c r="P482" s="138"/>
      <c r="Q482" s="138"/>
      <c r="R482" s="138"/>
      <c r="S482" s="138"/>
      <c r="T482" s="139"/>
      <c r="AT482" s="133" t="s">
        <v>93</v>
      </c>
      <c r="AU482" s="133" t="s">
        <v>2</v>
      </c>
      <c r="AV482" s="131" t="s">
        <v>91</v>
      </c>
      <c r="AW482" s="131" t="s">
        <v>95</v>
      </c>
      <c r="AX482" s="131" t="s">
        <v>82</v>
      </c>
      <c r="AY482" s="133" t="s">
        <v>84</v>
      </c>
    </row>
    <row r="483" spans="1:65" s="14" customFormat="1" ht="21.6" customHeight="1" x14ac:dyDescent="0.2">
      <c r="A483" s="10"/>
      <c r="B483" s="106"/>
      <c r="C483" s="148" t="s">
        <v>737</v>
      </c>
      <c r="D483" s="148" t="s">
        <v>154</v>
      </c>
      <c r="E483" s="149" t="s">
        <v>738</v>
      </c>
      <c r="F483" s="150" t="s">
        <v>739</v>
      </c>
      <c r="G483" s="151" t="s">
        <v>150</v>
      </c>
      <c r="H483" s="152">
        <v>23.026</v>
      </c>
      <c r="I483" s="153"/>
      <c r="J483" s="154">
        <f>ROUND(I483*H483,2)</f>
        <v>0</v>
      </c>
      <c r="K483" s="150" t="s">
        <v>90</v>
      </c>
      <c r="L483" s="155"/>
      <c r="M483" s="156" t="s">
        <v>10</v>
      </c>
      <c r="N483" s="157" t="s">
        <v>27</v>
      </c>
      <c r="O483" s="116"/>
      <c r="P483" s="117">
        <f>O483*H483</f>
        <v>0</v>
      </c>
      <c r="Q483" s="117">
        <v>2.5000000000000001E-3</v>
      </c>
      <c r="R483" s="117">
        <f>Q483*H483</f>
        <v>5.7564999999999998E-2</v>
      </c>
      <c r="S483" s="117">
        <v>0</v>
      </c>
      <c r="T483" s="118">
        <f>S483*H483</f>
        <v>0</v>
      </c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R483" s="119" t="s">
        <v>267</v>
      </c>
      <c r="AT483" s="119" t="s">
        <v>154</v>
      </c>
      <c r="AU483" s="119" t="s">
        <v>2</v>
      </c>
      <c r="AY483" s="2" t="s">
        <v>84</v>
      </c>
      <c r="BE483" s="120">
        <f>IF(N483="základní",J483,0)</f>
        <v>0</v>
      </c>
      <c r="BF483" s="120">
        <f>IF(N483="snížená",J483,0)</f>
        <v>0</v>
      </c>
      <c r="BG483" s="120">
        <f>IF(N483="zákl. přenesená",J483,0)</f>
        <v>0</v>
      </c>
      <c r="BH483" s="120">
        <f>IF(N483="sníž. přenesená",J483,0)</f>
        <v>0</v>
      </c>
      <c r="BI483" s="120">
        <f>IF(N483="nulová",J483,0)</f>
        <v>0</v>
      </c>
      <c r="BJ483" s="2" t="s">
        <v>82</v>
      </c>
      <c r="BK483" s="120">
        <f>ROUND(I483*H483,2)</f>
        <v>0</v>
      </c>
      <c r="BL483" s="2" t="s">
        <v>175</v>
      </c>
      <c r="BM483" s="119" t="s">
        <v>740</v>
      </c>
    </row>
    <row r="484" spans="1:65" s="121" customFormat="1" x14ac:dyDescent="0.2">
      <c r="B484" s="122"/>
      <c r="D484" s="123" t="s">
        <v>93</v>
      </c>
      <c r="E484" s="124" t="s">
        <v>10</v>
      </c>
      <c r="F484" s="125" t="s">
        <v>741</v>
      </c>
      <c r="H484" s="126">
        <v>23.026</v>
      </c>
      <c r="I484" s="127"/>
      <c r="L484" s="122"/>
      <c r="M484" s="128"/>
      <c r="N484" s="129"/>
      <c r="O484" s="129"/>
      <c r="P484" s="129"/>
      <c r="Q484" s="129"/>
      <c r="R484" s="129"/>
      <c r="S484" s="129"/>
      <c r="T484" s="130"/>
      <c r="AT484" s="124" t="s">
        <v>93</v>
      </c>
      <c r="AU484" s="124" t="s">
        <v>2</v>
      </c>
      <c r="AV484" s="121" t="s">
        <v>2</v>
      </c>
      <c r="AW484" s="121" t="s">
        <v>95</v>
      </c>
      <c r="AX484" s="121" t="s">
        <v>82</v>
      </c>
      <c r="AY484" s="124" t="s">
        <v>84</v>
      </c>
    </row>
    <row r="485" spans="1:65" s="14" customFormat="1" ht="43.15" customHeight="1" x14ac:dyDescent="0.2">
      <c r="A485" s="10"/>
      <c r="B485" s="106"/>
      <c r="C485" s="107" t="s">
        <v>742</v>
      </c>
      <c r="D485" s="107" t="s">
        <v>86</v>
      </c>
      <c r="E485" s="108" t="s">
        <v>743</v>
      </c>
      <c r="F485" s="109" t="s">
        <v>744</v>
      </c>
      <c r="G485" s="110" t="s">
        <v>150</v>
      </c>
      <c r="H485" s="111">
        <v>364.524</v>
      </c>
      <c r="I485" s="112"/>
      <c r="J485" s="113">
        <f>ROUND(I485*H485,2)</f>
        <v>0</v>
      </c>
      <c r="K485" s="109" t="s">
        <v>90</v>
      </c>
      <c r="L485" s="11"/>
      <c r="M485" s="114" t="s">
        <v>10</v>
      </c>
      <c r="N485" s="115" t="s">
        <v>27</v>
      </c>
      <c r="O485" s="116"/>
      <c r="P485" s="117">
        <f>O485*H485</f>
        <v>0</v>
      </c>
      <c r="Q485" s="117">
        <v>2.0400000000000001E-3</v>
      </c>
      <c r="R485" s="117">
        <f>Q485*H485</f>
        <v>0.74362896000000001</v>
      </c>
      <c r="S485" s="117">
        <v>0</v>
      </c>
      <c r="T485" s="118">
        <f>S485*H485</f>
        <v>0</v>
      </c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R485" s="119" t="s">
        <v>175</v>
      </c>
      <c r="AT485" s="119" t="s">
        <v>86</v>
      </c>
      <c r="AU485" s="119" t="s">
        <v>2</v>
      </c>
      <c r="AY485" s="2" t="s">
        <v>84</v>
      </c>
      <c r="BE485" s="120">
        <f>IF(N485="základní",J485,0)</f>
        <v>0</v>
      </c>
      <c r="BF485" s="120">
        <f>IF(N485="snížená",J485,0)</f>
        <v>0</v>
      </c>
      <c r="BG485" s="120">
        <f>IF(N485="zákl. přenesená",J485,0)</f>
        <v>0</v>
      </c>
      <c r="BH485" s="120">
        <f>IF(N485="sníž. přenesená",J485,0)</f>
        <v>0</v>
      </c>
      <c r="BI485" s="120">
        <f>IF(N485="nulová",J485,0)</f>
        <v>0</v>
      </c>
      <c r="BJ485" s="2" t="s">
        <v>82</v>
      </c>
      <c r="BK485" s="120">
        <f>ROUND(I485*H485,2)</f>
        <v>0</v>
      </c>
      <c r="BL485" s="2" t="s">
        <v>175</v>
      </c>
      <c r="BM485" s="119" t="s">
        <v>745</v>
      </c>
    </row>
    <row r="486" spans="1:65" s="121" customFormat="1" x14ac:dyDescent="0.2">
      <c r="B486" s="122"/>
      <c r="D486" s="123" t="s">
        <v>93</v>
      </c>
      <c r="E486" s="124" t="s">
        <v>10</v>
      </c>
      <c r="F486" s="125" t="s">
        <v>746</v>
      </c>
      <c r="H486" s="126">
        <v>364.524</v>
      </c>
      <c r="I486" s="127"/>
      <c r="L486" s="122"/>
      <c r="M486" s="128"/>
      <c r="N486" s="129"/>
      <c r="O486" s="129"/>
      <c r="P486" s="129"/>
      <c r="Q486" s="129"/>
      <c r="R486" s="129"/>
      <c r="S486" s="129"/>
      <c r="T486" s="130"/>
      <c r="AT486" s="124" t="s">
        <v>93</v>
      </c>
      <c r="AU486" s="124" t="s">
        <v>2</v>
      </c>
      <c r="AV486" s="121" t="s">
        <v>2</v>
      </c>
      <c r="AW486" s="121" t="s">
        <v>95</v>
      </c>
      <c r="AX486" s="121" t="s">
        <v>82</v>
      </c>
      <c r="AY486" s="124" t="s">
        <v>84</v>
      </c>
    </row>
    <row r="487" spans="1:65" s="14" customFormat="1" ht="21.6" customHeight="1" x14ac:dyDescent="0.2">
      <c r="A487" s="10"/>
      <c r="B487" s="106"/>
      <c r="C487" s="148" t="s">
        <v>747</v>
      </c>
      <c r="D487" s="148" t="s">
        <v>154</v>
      </c>
      <c r="E487" s="149" t="s">
        <v>748</v>
      </c>
      <c r="F487" s="150" t="s">
        <v>749</v>
      </c>
      <c r="G487" s="151" t="s">
        <v>150</v>
      </c>
      <c r="H487" s="152">
        <v>127.583</v>
      </c>
      <c r="I487" s="153"/>
      <c r="J487" s="154">
        <f>ROUND(I487*H487,2)</f>
        <v>0</v>
      </c>
      <c r="K487" s="150" t="s">
        <v>90</v>
      </c>
      <c r="L487" s="155"/>
      <c r="M487" s="156" t="s">
        <v>10</v>
      </c>
      <c r="N487" s="157" t="s">
        <v>27</v>
      </c>
      <c r="O487" s="116"/>
      <c r="P487" s="117">
        <f>O487*H487</f>
        <v>0</v>
      </c>
      <c r="Q487" s="117">
        <v>3.0000000000000001E-3</v>
      </c>
      <c r="R487" s="117">
        <f>Q487*H487</f>
        <v>0.38274900000000001</v>
      </c>
      <c r="S487" s="117">
        <v>0</v>
      </c>
      <c r="T487" s="118">
        <f>S487*H487</f>
        <v>0</v>
      </c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R487" s="119" t="s">
        <v>267</v>
      </c>
      <c r="AT487" s="119" t="s">
        <v>154</v>
      </c>
      <c r="AU487" s="119" t="s">
        <v>2</v>
      </c>
      <c r="AY487" s="2" t="s">
        <v>84</v>
      </c>
      <c r="BE487" s="120">
        <f>IF(N487="základní",J487,0)</f>
        <v>0</v>
      </c>
      <c r="BF487" s="120">
        <f>IF(N487="snížená",J487,0)</f>
        <v>0</v>
      </c>
      <c r="BG487" s="120">
        <f>IF(N487="zákl. přenesená",J487,0)</f>
        <v>0</v>
      </c>
      <c r="BH487" s="120">
        <f>IF(N487="sníž. přenesená",J487,0)</f>
        <v>0</v>
      </c>
      <c r="BI487" s="120">
        <f>IF(N487="nulová",J487,0)</f>
        <v>0</v>
      </c>
      <c r="BJ487" s="2" t="s">
        <v>82</v>
      </c>
      <c r="BK487" s="120">
        <f>ROUND(I487*H487,2)</f>
        <v>0</v>
      </c>
      <c r="BL487" s="2" t="s">
        <v>175</v>
      </c>
      <c r="BM487" s="119" t="s">
        <v>750</v>
      </c>
    </row>
    <row r="488" spans="1:65" s="121" customFormat="1" x14ac:dyDescent="0.2">
      <c r="B488" s="122"/>
      <c r="D488" s="123" t="s">
        <v>93</v>
      </c>
      <c r="E488" s="124" t="s">
        <v>10</v>
      </c>
      <c r="F488" s="125" t="s">
        <v>751</v>
      </c>
      <c r="H488" s="126">
        <v>127.583</v>
      </c>
      <c r="I488" s="127"/>
      <c r="L488" s="122"/>
      <c r="M488" s="128"/>
      <c r="N488" s="129"/>
      <c r="O488" s="129"/>
      <c r="P488" s="129"/>
      <c r="Q488" s="129"/>
      <c r="R488" s="129"/>
      <c r="S488" s="129"/>
      <c r="T488" s="130"/>
      <c r="AT488" s="124" t="s">
        <v>93</v>
      </c>
      <c r="AU488" s="124" t="s">
        <v>2</v>
      </c>
      <c r="AV488" s="121" t="s">
        <v>2</v>
      </c>
      <c r="AW488" s="121" t="s">
        <v>95</v>
      </c>
      <c r="AX488" s="121" t="s">
        <v>82</v>
      </c>
      <c r="AY488" s="124" t="s">
        <v>84</v>
      </c>
    </row>
    <row r="489" spans="1:65" s="14" customFormat="1" ht="21.6" customHeight="1" x14ac:dyDescent="0.2">
      <c r="A489" s="10"/>
      <c r="B489" s="106"/>
      <c r="C489" s="148" t="s">
        <v>752</v>
      </c>
      <c r="D489" s="148" t="s">
        <v>154</v>
      </c>
      <c r="E489" s="149" t="s">
        <v>753</v>
      </c>
      <c r="F489" s="150" t="s">
        <v>754</v>
      </c>
      <c r="G489" s="151" t="s">
        <v>150</v>
      </c>
      <c r="H489" s="152">
        <v>127.583</v>
      </c>
      <c r="I489" s="153"/>
      <c r="J489" s="154">
        <f>ROUND(I489*H489,2)</f>
        <v>0</v>
      </c>
      <c r="K489" s="150" t="s">
        <v>90</v>
      </c>
      <c r="L489" s="155"/>
      <c r="M489" s="156" t="s">
        <v>10</v>
      </c>
      <c r="N489" s="157" t="s">
        <v>27</v>
      </c>
      <c r="O489" s="116"/>
      <c r="P489" s="117">
        <f>O489*H489</f>
        <v>0</v>
      </c>
      <c r="Q489" s="117">
        <v>2.8E-3</v>
      </c>
      <c r="R489" s="117">
        <f>Q489*H489</f>
        <v>0.35723240000000001</v>
      </c>
      <c r="S489" s="117">
        <v>0</v>
      </c>
      <c r="T489" s="118">
        <f>S489*H489</f>
        <v>0</v>
      </c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R489" s="119" t="s">
        <v>267</v>
      </c>
      <c r="AT489" s="119" t="s">
        <v>154</v>
      </c>
      <c r="AU489" s="119" t="s">
        <v>2</v>
      </c>
      <c r="AY489" s="2" t="s">
        <v>84</v>
      </c>
      <c r="BE489" s="120">
        <f>IF(N489="základní",J489,0)</f>
        <v>0</v>
      </c>
      <c r="BF489" s="120">
        <f>IF(N489="snížená",J489,0)</f>
        <v>0</v>
      </c>
      <c r="BG489" s="120">
        <f>IF(N489="zákl. přenesená",J489,0)</f>
        <v>0</v>
      </c>
      <c r="BH489" s="120">
        <f>IF(N489="sníž. přenesená",J489,0)</f>
        <v>0</v>
      </c>
      <c r="BI489" s="120">
        <f>IF(N489="nulová",J489,0)</f>
        <v>0</v>
      </c>
      <c r="BJ489" s="2" t="s">
        <v>82</v>
      </c>
      <c r="BK489" s="120">
        <f>ROUND(I489*H489,2)</f>
        <v>0</v>
      </c>
      <c r="BL489" s="2" t="s">
        <v>175</v>
      </c>
      <c r="BM489" s="119" t="s">
        <v>755</v>
      </c>
    </row>
    <row r="490" spans="1:65" s="121" customFormat="1" x14ac:dyDescent="0.2">
      <c r="B490" s="122"/>
      <c r="D490" s="123" t="s">
        <v>93</v>
      </c>
      <c r="E490" s="124" t="s">
        <v>10</v>
      </c>
      <c r="F490" s="125" t="s">
        <v>751</v>
      </c>
      <c r="H490" s="126">
        <v>127.583</v>
      </c>
      <c r="I490" s="127"/>
      <c r="L490" s="122"/>
      <c r="M490" s="128"/>
      <c r="N490" s="129"/>
      <c r="O490" s="129"/>
      <c r="P490" s="129"/>
      <c r="Q490" s="129"/>
      <c r="R490" s="129"/>
      <c r="S490" s="129"/>
      <c r="T490" s="130"/>
      <c r="AT490" s="124" t="s">
        <v>93</v>
      </c>
      <c r="AU490" s="124" t="s">
        <v>2</v>
      </c>
      <c r="AV490" s="121" t="s">
        <v>2</v>
      </c>
      <c r="AW490" s="121" t="s">
        <v>95</v>
      </c>
      <c r="AX490" s="121" t="s">
        <v>82</v>
      </c>
      <c r="AY490" s="124" t="s">
        <v>84</v>
      </c>
    </row>
    <row r="491" spans="1:65" s="14" customFormat="1" ht="21.6" customHeight="1" x14ac:dyDescent="0.2">
      <c r="A491" s="10"/>
      <c r="B491" s="106"/>
      <c r="C491" s="148" t="s">
        <v>756</v>
      </c>
      <c r="D491" s="148" t="s">
        <v>154</v>
      </c>
      <c r="E491" s="149" t="s">
        <v>757</v>
      </c>
      <c r="F491" s="150" t="s">
        <v>758</v>
      </c>
      <c r="G491" s="151" t="s">
        <v>89</v>
      </c>
      <c r="H491" s="152">
        <v>15.948</v>
      </c>
      <c r="I491" s="153"/>
      <c r="J491" s="154">
        <f>ROUND(I491*H491,2)</f>
        <v>0</v>
      </c>
      <c r="K491" s="150" t="s">
        <v>90</v>
      </c>
      <c r="L491" s="155"/>
      <c r="M491" s="156" t="s">
        <v>10</v>
      </c>
      <c r="N491" s="157" t="s">
        <v>27</v>
      </c>
      <c r="O491" s="116"/>
      <c r="P491" s="117">
        <f>O491*H491</f>
        <v>0</v>
      </c>
      <c r="Q491" s="117">
        <v>0.02</v>
      </c>
      <c r="R491" s="117">
        <f>Q491*H491</f>
        <v>0.31896000000000002</v>
      </c>
      <c r="S491" s="117">
        <v>0</v>
      </c>
      <c r="T491" s="118">
        <f>S491*H491</f>
        <v>0</v>
      </c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R491" s="119" t="s">
        <v>267</v>
      </c>
      <c r="AT491" s="119" t="s">
        <v>154</v>
      </c>
      <c r="AU491" s="119" t="s">
        <v>2</v>
      </c>
      <c r="AY491" s="2" t="s">
        <v>84</v>
      </c>
      <c r="BE491" s="120">
        <f>IF(N491="základní",J491,0)</f>
        <v>0</v>
      </c>
      <c r="BF491" s="120">
        <f>IF(N491="snížená",J491,0)</f>
        <v>0</v>
      </c>
      <c r="BG491" s="120">
        <f>IF(N491="zákl. přenesená",J491,0)</f>
        <v>0</v>
      </c>
      <c r="BH491" s="120">
        <f>IF(N491="sníž. přenesená",J491,0)</f>
        <v>0</v>
      </c>
      <c r="BI491" s="120">
        <f>IF(N491="nulová",J491,0)</f>
        <v>0</v>
      </c>
      <c r="BJ491" s="2" t="s">
        <v>82</v>
      </c>
      <c r="BK491" s="120">
        <f>ROUND(I491*H491,2)</f>
        <v>0</v>
      </c>
      <c r="BL491" s="2" t="s">
        <v>175</v>
      </c>
      <c r="BM491" s="119" t="s">
        <v>759</v>
      </c>
    </row>
    <row r="492" spans="1:65" s="121" customFormat="1" x14ac:dyDescent="0.2">
      <c r="B492" s="122"/>
      <c r="D492" s="123" t="s">
        <v>93</v>
      </c>
      <c r="E492" s="124" t="s">
        <v>10</v>
      </c>
      <c r="F492" s="125" t="s">
        <v>760</v>
      </c>
      <c r="H492" s="126">
        <v>15.948</v>
      </c>
      <c r="I492" s="127"/>
      <c r="L492" s="122"/>
      <c r="M492" s="128"/>
      <c r="N492" s="129"/>
      <c r="O492" s="129"/>
      <c r="P492" s="129"/>
      <c r="Q492" s="129"/>
      <c r="R492" s="129"/>
      <c r="S492" s="129"/>
      <c r="T492" s="130"/>
      <c r="AT492" s="124" t="s">
        <v>93</v>
      </c>
      <c r="AU492" s="124" t="s">
        <v>2</v>
      </c>
      <c r="AV492" s="121" t="s">
        <v>2</v>
      </c>
      <c r="AW492" s="121" t="s">
        <v>95</v>
      </c>
      <c r="AX492" s="121" t="s">
        <v>82</v>
      </c>
      <c r="AY492" s="124" t="s">
        <v>84</v>
      </c>
    </row>
    <row r="493" spans="1:65" s="14" customFormat="1" ht="43.15" customHeight="1" x14ac:dyDescent="0.2">
      <c r="A493" s="10"/>
      <c r="B493" s="106"/>
      <c r="C493" s="107" t="s">
        <v>761</v>
      </c>
      <c r="D493" s="107" t="s">
        <v>86</v>
      </c>
      <c r="E493" s="108" t="s">
        <v>762</v>
      </c>
      <c r="F493" s="109" t="s">
        <v>763</v>
      </c>
      <c r="G493" s="110" t="s">
        <v>150</v>
      </c>
      <c r="H493" s="111">
        <v>81.03</v>
      </c>
      <c r="I493" s="112"/>
      <c r="J493" s="113">
        <f>ROUND(I493*H493,2)</f>
        <v>0</v>
      </c>
      <c r="K493" s="109" t="s">
        <v>90</v>
      </c>
      <c r="L493" s="11"/>
      <c r="M493" s="114" t="s">
        <v>10</v>
      </c>
      <c r="N493" s="115" t="s">
        <v>27</v>
      </c>
      <c r="O493" s="116"/>
      <c r="P493" s="117">
        <f>O493*H493</f>
        <v>0</v>
      </c>
      <c r="Q493" s="117">
        <v>0</v>
      </c>
      <c r="R493" s="117">
        <f>Q493*H493</f>
        <v>0</v>
      </c>
      <c r="S493" s="117">
        <v>0</v>
      </c>
      <c r="T493" s="118">
        <f>S493*H493</f>
        <v>0</v>
      </c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R493" s="119" t="s">
        <v>175</v>
      </c>
      <c r="AT493" s="119" t="s">
        <v>86</v>
      </c>
      <c r="AU493" s="119" t="s">
        <v>2</v>
      </c>
      <c r="AY493" s="2" t="s">
        <v>84</v>
      </c>
      <c r="BE493" s="120">
        <f>IF(N493="základní",J493,0)</f>
        <v>0</v>
      </c>
      <c r="BF493" s="120">
        <f>IF(N493="snížená",J493,0)</f>
        <v>0</v>
      </c>
      <c r="BG493" s="120">
        <f>IF(N493="zákl. přenesená",J493,0)</f>
        <v>0</v>
      </c>
      <c r="BH493" s="120">
        <f>IF(N493="sníž. přenesená",J493,0)</f>
        <v>0</v>
      </c>
      <c r="BI493" s="120">
        <f>IF(N493="nulová",J493,0)</f>
        <v>0</v>
      </c>
      <c r="BJ493" s="2" t="s">
        <v>82</v>
      </c>
      <c r="BK493" s="120">
        <f>ROUND(I493*H493,2)</f>
        <v>0</v>
      </c>
      <c r="BL493" s="2" t="s">
        <v>175</v>
      </c>
      <c r="BM493" s="119" t="s">
        <v>764</v>
      </c>
    </row>
    <row r="494" spans="1:65" s="14" customFormat="1" ht="14.45" customHeight="1" x14ac:dyDescent="0.2">
      <c r="A494" s="10"/>
      <c r="B494" s="106"/>
      <c r="C494" s="148" t="s">
        <v>765</v>
      </c>
      <c r="D494" s="148" t="s">
        <v>154</v>
      </c>
      <c r="E494" s="149" t="s">
        <v>766</v>
      </c>
      <c r="F494" s="150" t="s">
        <v>767</v>
      </c>
      <c r="G494" s="151" t="s">
        <v>150</v>
      </c>
      <c r="H494" s="152">
        <v>93.185000000000002</v>
      </c>
      <c r="I494" s="153"/>
      <c r="J494" s="154">
        <f>ROUND(I494*H494,2)</f>
        <v>0</v>
      </c>
      <c r="K494" s="150" t="s">
        <v>90</v>
      </c>
      <c r="L494" s="155"/>
      <c r="M494" s="156" t="s">
        <v>10</v>
      </c>
      <c r="N494" s="157" t="s">
        <v>27</v>
      </c>
      <c r="O494" s="116"/>
      <c r="P494" s="117">
        <f>O494*H494</f>
        <v>0</v>
      </c>
      <c r="Q494" s="117">
        <v>4.0000000000000002E-4</v>
      </c>
      <c r="R494" s="117">
        <f>Q494*H494</f>
        <v>3.7274000000000002E-2</v>
      </c>
      <c r="S494" s="117">
        <v>0</v>
      </c>
      <c r="T494" s="118">
        <f>S494*H494</f>
        <v>0</v>
      </c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R494" s="119" t="s">
        <v>267</v>
      </c>
      <c r="AT494" s="119" t="s">
        <v>154</v>
      </c>
      <c r="AU494" s="119" t="s">
        <v>2</v>
      </c>
      <c r="AY494" s="2" t="s">
        <v>84</v>
      </c>
      <c r="BE494" s="120">
        <f>IF(N494="základní",J494,0)</f>
        <v>0</v>
      </c>
      <c r="BF494" s="120">
        <f>IF(N494="snížená",J494,0)</f>
        <v>0</v>
      </c>
      <c r="BG494" s="120">
        <f>IF(N494="zákl. přenesená",J494,0)</f>
        <v>0</v>
      </c>
      <c r="BH494" s="120">
        <f>IF(N494="sníž. přenesená",J494,0)</f>
        <v>0</v>
      </c>
      <c r="BI494" s="120">
        <f>IF(N494="nulová",J494,0)</f>
        <v>0</v>
      </c>
      <c r="BJ494" s="2" t="s">
        <v>82</v>
      </c>
      <c r="BK494" s="120">
        <f>ROUND(I494*H494,2)</f>
        <v>0</v>
      </c>
      <c r="BL494" s="2" t="s">
        <v>175</v>
      </c>
      <c r="BM494" s="119" t="s">
        <v>768</v>
      </c>
    </row>
    <row r="495" spans="1:65" s="121" customFormat="1" x14ac:dyDescent="0.2">
      <c r="B495" s="122"/>
      <c r="D495" s="123" t="s">
        <v>93</v>
      </c>
      <c r="E495" s="124" t="s">
        <v>10</v>
      </c>
      <c r="F495" s="125" t="s">
        <v>769</v>
      </c>
      <c r="H495" s="126">
        <v>93.185000000000002</v>
      </c>
      <c r="I495" s="127"/>
      <c r="L495" s="122"/>
      <c r="M495" s="128"/>
      <c r="N495" s="129"/>
      <c r="O495" s="129"/>
      <c r="P495" s="129"/>
      <c r="Q495" s="129"/>
      <c r="R495" s="129"/>
      <c r="S495" s="129"/>
      <c r="T495" s="130"/>
      <c r="AT495" s="124" t="s">
        <v>93</v>
      </c>
      <c r="AU495" s="124" t="s">
        <v>2</v>
      </c>
      <c r="AV495" s="121" t="s">
        <v>2</v>
      </c>
      <c r="AW495" s="121" t="s">
        <v>95</v>
      </c>
      <c r="AX495" s="121" t="s">
        <v>82</v>
      </c>
      <c r="AY495" s="124" t="s">
        <v>84</v>
      </c>
    </row>
    <row r="496" spans="1:65" s="14" customFormat="1" ht="43.15" customHeight="1" x14ac:dyDescent="0.2">
      <c r="A496" s="10"/>
      <c r="B496" s="106"/>
      <c r="C496" s="107" t="s">
        <v>770</v>
      </c>
      <c r="D496" s="107" t="s">
        <v>86</v>
      </c>
      <c r="E496" s="108" t="s">
        <v>771</v>
      </c>
      <c r="F496" s="109" t="s">
        <v>772</v>
      </c>
      <c r="G496" s="110" t="s">
        <v>124</v>
      </c>
      <c r="H496" s="111">
        <v>3.7879999999999998</v>
      </c>
      <c r="I496" s="112"/>
      <c r="J496" s="113">
        <f>ROUND(I496*H496,2)</f>
        <v>0</v>
      </c>
      <c r="K496" s="109" t="s">
        <v>90</v>
      </c>
      <c r="L496" s="11"/>
      <c r="M496" s="114" t="s">
        <v>10</v>
      </c>
      <c r="N496" s="115" t="s">
        <v>27</v>
      </c>
      <c r="O496" s="116"/>
      <c r="P496" s="117">
        <f>O496*H496</f>
        <v>0</v>
      </c>
      <c r="Q496" s="117">
        <v>0</v>
      </c>
      <c r="R496" s="117">
        <f>Q496*H496</f>
        <v>0</v>
      </c>
      <c r="S496" s="117">
        <v>0</v>
      </c>
      <c r="T496" s="118">
        <f>S496*H496</f>
        <v>0</v>
      </c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R496" s="119" t="s">
        <v>175</v>
      </c>
      <c r="AT496" s="119" t="s">
        <v>86</v>
      </c>
      <c r="AU496" s="119" t="s">
        <v>2</v>
      </c>
      <c r="AY496" s="2" t="s">
        <v>84</v>
      </c>
      <c r="BE496" s="120">
        <f>IF(N496="základní",J496,0)</f>
        <v>0</v>
      </c>
      <c r="BF496" s="120">
        <f>IF(N496="snížená",J496,0)</f>
        <v>0</v>
      </c>
      <c r="BG496" s="120">
        <f>IF(N496="zákl. přenesená",J496,0)</f>
        <v>0</v>
      </c>
      <c r="BH496" s="120">
        <f>IF(N496="sníž. přenesená",J496,0)</f>
        <v>0</v>
      </c>
      <c r="BI496" s="120">
        <f>IF(N496="nulová",J496,0)</f>
        <v>0</v>
      </c>
      <c r="BJ496" s="2" t="s">
        <v>82</v>
      </c>
      <c r="BK496" s="120">
        <f>ROUND(I496*H496,2)</f>
        <v>0</v>
      </c>
      <c r="BL496" s="2" t="s">
        <v>175</v>
      </c>
      <c r="BM496" s="119" t="s">
        <v>773</v>
      </c>
    </row>
    <row r="497" spans="1:65" s="92" customFormat="1" ht="22.9" customHeight="1" x14ac:dyDescent="0.2">
      <c r="B497" s="93"/>
      <c r="D497" s="94" t="s">
        <v>80</v>
      </c>
      <c r="E497" s="104" t="s">
        <v>774</v>
      </c>
      <c r="F497" s="104" t="s">
        <v>775</v>
      </c>
      <c r="I497" s="96"/>
      <c r="J497" s="105">
        <f>BK497</f>
        <v>0</v>
      </c>
      <c r="L497" s="93"/>
      <c r="M497" s="98"/>
      <c r="N497" s="99"/>
      <c r="O497" s="99"/>
      <c r="P497" s="100">
        <f>SUM(P498:P509)</f>
        <v>0</v>
      </c>
      <c r="Q497" s="99"/>
      <c r="R497" s="100">
        <f>SUM(R498:R509)</f>
        <v>0.26976600000000001</v>
      </c>
      <c r="S497" s="99"/>
      <c r="T497" s="101">
        <f>SUM(T498:T509)</f>
        <v>0</v>
      </c>
      <c r="AR497" s="94" t="s">
        <v>2</v>
      </c>
      <c r="AT497" s="102" t="s">
        <v>80</v>
      </c>
      <c r="AU497" s="102" t="s">
        <v>82</v>
      </c>
      <c r="AY497" s="94" t="s">
        <v>84</v>
      </c>
      <c r="BK497" s="103">
        <f>SUM(BK498:BK509)</f>
        <v>0</v>
      </c>
    </row>
    <row r="498" spans="1:65" s="14" customFormat="1" ht="32.450000000000003" customHeight="1" x14ac:dyDescent="0.2">
      <c r="A498" s="10"/>
      <c r="B498" s="106"/>
      <c r="C498" s="107" t="s">
        <v>776</v>
      </c>
      <c r="D498" s="107" t="s">
        <v>86</v>
      </c>
      <c r="E498" s="108" t="s">
        <v>777</v>
      </c>
      <c r="F498" s="109" t="s">
        <v>778</v>
      </c>
      <c r="G498" s="110" t="s">
        <v>167</v>
      </c>
      <c r="H498" s="111">
        <v>32.799999999999997</v>
      </c>
      <c r="I498" s="112"/>
      <c r="J498" s="113">
        <f>ROUND(I498*H498,2)</f>
        <v>0</v>
      </c>
      <c r="K498" s="109" t="s">
        <v>90</v>
      </c>
      <c r="L498" s="11"/>
      <c r="M498" s="114" t="s">
        <v>10</v>
      </c>
      <c r="N498" s="115" t="s">
        <v>27</v>
      </c>
      <c r="O498" s="116"/>
      <c r="P498" s="117">
        <f>O498*H498</f>
        <v>0</v>
      </c>
      <c r="Q498" s="117">
        <v>3.47E-3</v>
      </c>
      <c r="R498" s="117">
        <f>Q498*H498</f>
        <v>0.11381599999999999</v>
      </c>
      <c r="S498" s="117">
        <v>0</v>
      </c>
      <c r="T498" s="118">
        <f>S498*H498</f>
        <v>0</v>
      </c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R498" s="119" t="s">
        <v>175</v>
      </c>
      <c r="AT498" s="119" t="s">
        <v>86</v>
      </c>
      <c r="AU498" s="119" t="s">
        <v>2</v>
      </c>
      <c r="AY498" s="2" t="s">
        <v>84</v>
      </c>
      <c r="BE498" s="120">
        <f>IF(N498="základní",J498,0)</f>
        <v>0</v>
      </c>
      <c r="BF498" s="120">
        <f>IF(N498="snížená",J498,0)</f>
        <v>0</v>
      </c>
      <c r="BG498" s="120">
        <f>IF(N498="zákl. přenesená",J498,0)</f>
        <v>0</v>
      </c>
      <c r="BH498" s="120">
        <f>IF(N498="sníž. přenesená",J498,0)</f>
        <v>0</v>
      </c>
      <c r="BI498" s="120">
        <f>IF(N498="nulová",J498,0)</f>
        <v>0</v>
      </c>
      <c r="BJ498" s="2" t="s">
        <v>82</v>
      </c>
      <c r="BK498" s="120">
        <f>ROUND(I498*H498,2)</f>
        <v>0</v>
      </c>
      <c r="BL498" s="2" t="s">
        <v>175</v>
      </c>
      <c r="BM498" s="119" t="s">
        <v>779</v>
      </c>
    </row>
    <row r="499" spans="1:65" s="121" customFormat="1" x14ac:dyDescent="0.2">
      <c r="B499" s="122"/>
      <c r="D499" s="123" t="s">
        <v>93</v>
      </c>
      <c r="E499" s="124" t="s">
        <v>10</v>
      </c>
      <c r="F499" s="125" t="s">
        <v>780</v>
      </c>
      <c r="H499" s="126">
        <v>32.799999999999997</v>
      </c>
      <c r="I499" s="127"/>
      <c r="L499" s="122"/>
      <c r="M499" s="128"/>
      <c r="N499" s="129"/>
      <c r="O499" s="129"/>
      <c r="P499" s="129"/>
      <c r="Q499" s="129"/>
      <c r="R499" s="129"/>
      <c r="S499" s="129"/>
      <c r="T499" s="130"/>
      <c r="AT499" s="124" t="s">
        <v>93</v>
      </c>
      <c r="AU499" s="124" t="s">
        <v>2</v>
      </c>
      <c r="AV499" s="121" t="s">
        <v>2</v>
      </c>
      <c r="AW499" s="121" t="s">
        <v>95</v>
      </c>
      <c r="AX499" s="121" t="s">
        <v>83</v>
      </c>
      <c r="AY499" s="124" t="s">
        <v>84</v>
      </c>
    </row>
    <row r="500" spans="1:65" s="131" customFormat="1" x14ac:dyDescent="0.2">
      <c r="B500" s="132"/>
      <c r="D500" s="123" t="s">
        <v>93</v>
      </c>
      <c r="E500" s="133" t="s">
        <v>10</v>
      </c>
      <c r="F500" s="134" t="s">
        <v>97</v>
      </c>
      <c r="H500" s="135">
        <v>32.799999999999997</v>
      </c>
      <c r="I500" s="136"/>
      <c r="L500" s="132"/>
      <c r="M500" s="137"/>
      <c r="N500" s="138"/>
      <c r="O500" s="138"/>
      <c r="P500" s="138"/>
      <c r="Q500" s="138"/>
      <c r="R500" s="138"/>
      <c r="S500" s="138"/>
      <c r="T500" s="139"/>
      <c r="AT500" s="133" t="s">
        <v>93</v>
      </c>
      <c r="AU500" s="133" t="s">
        <v>2</v>
      </c>
      <c r="AV500" s="131" t="s">
        <v>91</v>
      </c>
      <c r="AW500" s="131" t="s">
        <v>95</v>
      </c>
      <c r="AX500" s="131" t="s">
        <v>82</v>
      </c>
      <c r="AY500" s="133" t="s">
        <v>84</v>
      </c>
    </row>
    <row r="501" spans="1:65" s="14" customFormat="1" ht="32.450000000000003" customHeight="1" x14ac:dyDescent="0.2">
      <c r="A501" s="10"/>
      <c r="B501" s="106"/>
      <c r="C501" s="107" t="s">
        <v>781</v>
      </c>
      <c r="D501" s="107" t="s">
        <v>86</v>
      </c>
      <c r="E501" s="108" t="s">
        <v>782</v>
      </c>
      <c r="F501" s="109" t="s">
        <v>783</v>
      </c>
      <c r="G501" s="110" t="s">
        <v>167</v>
      </c>
      <c r="H501" s="111">
        <v>11.5</v>
      </c>
      <c r="I501" s="112"/>
      <c r="J501" s="113">
        <f>ROUND(I501*H501,2)</f>
        <v>0</v>
      </c>
      <c r="K501" s="109" t="s">
        <v>90</v>
      </c>
      <c r="L501" s="11"/>
      <c r="M501" s="114" t="s">
        <v>10</v>
      </c>
      <c r="N501" s="115" t="s">
        <v>27</v>
      </c>
      <c r="O501" s="116"/>
      <c r="P501" s="117">
        <f>O501*H501</f>
        <v>0</v>
      </c>
      <c r="Q501" s="117">
        <v>7.8600000000000007E-3</v>
      </c>
      <c r="R501" s="117">
        <f>Q501*H501</f>
        <v>9.0390000000000012E-2</v>
      </c>
      <c r="S501" s="117">
        <v>0</v>
      </c>
      <c r="T501" s="118">
        <f>S501*H501</f>
        <v>0</v>
      </c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R501" s="119" t="s">
        <v>175</v>
      </c>
      <c r="AT501" s="119" t="s">
        <v>86</v>
      </c>
      <c r="AU501" s="119" t="s">
        <v>2</v>
      </c>
      <c r="AY501" s="2" t="s">
        <v>84</v>
      </c>
      <c r="BE501" s="120">
        <f>IF(N501="základní",J501,0)</f>
        <v>0</v>
      </c>
      <c r="BF501" s="120">
        <f>IF(N501="snížená",J501,0)</f>
        <v>0</v>
      </c>
      <c r="BG501" s="120">
        <f>IF(N501="zákl. přenesená",J501,0)</f>
        <v>0</v>
      </c>
      <c r="BH501" s="120">
        <f>IF(N501="sníž. přenesená",J501,0)</f>
        <v>0</v>
      </c>
      <c r="BI501" s="120">
        <f>IF(N501="nulová",J501,0)</f>
        <v>0</v>
      </c>
      <c r="BJ501" s="2" t="s">
        <v>82</v>
      </c>
      <c r="BK501" s="120">
        <f>ROUND(I501*H501,2)</f>
        <v>0</v>
      </c>
      <c r="BL501" s="2" t="s">
        <v>175</v>
      </c>
      <c r="BM501" s="119" t="s">
        <v>784</v>
      </c>
    </row>
    <row r="502" spans="1:65" s="121" customFormat="1" x14ac:dyDescent="0.2">
      <c r="B502" s="122"/>
      <c r="D502" s="123" t="s">
        <v>93</v>
      </c>
      <c r="E502" s="124" t="s">
        <v>10</v>
      </c>
      <c r="F502" s="125" t="s">
        <v>785</v>
      </c>
      <c r="H502" s="126">
        <v>11.5</v>
      </c>
      <c r="I502" s="127"/>
      <c r="L502" s="122"/>
      <c r="M502" s="128"/>
      <c r="N502" s="129"/>
      <c r="O502" s="129"/>
      <c r="P502" s="129"/>
      <c r="Q502" s="129"/>
      <c r="R502" s="129"/>
      <c r="S502" s="129"/>
      <c r="T502" s="130"/>
      <c r="AT502" s="124" t="s">
        <v>93</v>
      </c>
      <c r="AU502" s="124" t="s">
        <v>2</v>
      </c>
      <c r="AV502" s="121" t="s">
        <v>2</v>
      </c>
      <c r="AW502" s="121" t="s">
        <v>95</v>
      </c>
      <c r="AX502" s="121" t="s">
        <v>82</v>
      </c>
      <c r="AY502" s="124" t="s">
        <v>84</v>
      </c>
    </row>
    <row r="503" spans="1:65" s="14" customFormat="1" ht="32.450000000000003" customHeight="1" x14ac:dyDescent="0.2">
      <c r="A503" s="10"/>
      <c r="B503" s="106"/>
      <c r="C503" s="107" t="s">
        <v>786</v>
      </c>
      <c r="D503" s="107" t="s">
        <v>86</v>
      </c>
      <c r="E503" s="108" t="s">
        <v>787</v>
      </c>
      <c r="F503" s="109" t="s">
        <v>788</v>
      </c>
      <c r="G503" s="110" t="s">
        <v>167</v>
      </c>
      <c r="H503" s="111">
        <v>5.7</v>
      </c>
      <c r="I503" s="112"/>
      <c r="J503" s="113">
        <f>ROUND(I503*H503,2)</f>
        <v>0</v>
      </c>
      <c r="K503" s="109" t="s">
        <v>90</v>
      </c>
      <c r="L503" s="11"/>
      <c r="M503" s="114" t="s">
        <v>10</v>
      </c>
      <c r="N503" s="115" t="s">
        <v>27</v>
      </c>
      <c r="O503" s="116"/>
      <c r="P503" s="117">
        <f>O503*H503</f>
        <v>0</v>
      </c>
      <c r="Q503" s="117">
        <v>2.16E-3</v>
      </c>
      <c r="R503" s="117">
        <f>Q503*H503</f>
        <v>1.2312E-2</v>
      </c>
      <c r="S503" s="117">
        <v>0</v>
      </c>
      <c r="T503" s="118">
        <f>S503*H503</f>
        <v>0</v>
      </c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R503" s="119" t="s">
        <v>175</v>
      </c>
      <c r="AT503" s="119" t="s">
        <v>86</v>
      </c>
      <c r="AU503" s="119" t="s">
        <v>2</v>
      </c>
      <c r="AY503" s="2" t="s">
        <v>84</v>
      </c>
      <c r="BE503" s="120">
        <f>IF(N503="základní",J503,0)</f>
        <v>0</v>
      </c>
      <c r="BF503" s="120">
        <f>IF(N503="snížená",J503,0)</f>
        <v>0</v>
      </c>
      <c r="BG503" s="120">
        <f>IF(N503="zákl. přenesená",J503,0)</f>
        <v>0</v>
      </c>
      <c r="BH503" s="120">
        <f>IF(N503="sníž. přenesená",J503,0)</f>
        <v>0</v>
      </c>
      <c r="BI503" s="120">
        <f>IF(N503="nulová",J503,0)</f>
        <v>0</v>
      </c>
      <c r="BJ503" s="2" t="s">
        <v>82</v>
      </c>
      <c r="BK503" s="120">
        <f>ROUND(I503*H503,2)</f>
        <v>0</v>
      </c>
      <c r="BL503" s="2" t="s">
        <v>175</v>
      </c>
      <c r="BM503" s="119" t="s">
        <v>789</v>
      </c>
    </row>
    <row r="504" spans="1:65" s="121" customFormat="1" x14ac:dyDescent="0.2">
      <c r="B504" s="122"/>
      <c r="D504" s="123" t="s">
        <v>93</v>
      </c>
      <c r="E504" s="124" t="s">
        <v>10</v>
      </c>
      <c r="F504" s="125" t="s">
        <v>790</v>
      </c>
      <c r="H504" s="126">
        <v>5.7</v>
      </c>
      <c r="I504" s="127"/>
      <c r="L504" s="122"/>
      <c r="M504" s="128"/>
      <c r="N504" s="129"/>
      <c r="O504" s="129"/>
      <c r="P504" s="129"/>
      <c r="Q504" s="129"/>
      <c r="R504" s="129"/>
      <c r="S504" s="129"/>
      <c r="T504" s="130"/>
      <c r="AT504" s="124" t="s">
        <v>93</v>
      </c>
      <c r="AU504" s="124" t="s">
        <v>2</v>
      </c>
      <c r="AV504" s="121" t="s">
        <v>2</v>
      </c>
      <c r="AW504" s="121" t="s">
        <v>95</v>
      </c>
      <c r="AX504" s="121" t="s">
        <v>82</v>
      </c>
      <c r="AY504" s="124" t="s">
        <v>84</v>
      </c>
    </row>
    <row r="505" spans="1:65" s="14" customFormat="1" ht="43.15" customHeight="1" x14ac:dyDescent="0.2">
      <c r="A505" s="10"/>
      <c r="B505" s="106"/>
      <c r="C505" s="107" t="s">
        <v>791</v>
      </c>
      <c r="D505" s="107" t="s">
        <v>86</v>
      </c>
      <c r="E505" s="108" t="s">
        <v>792</v>
      </c>
      <c r="F505" s="109" t="s">
        <v>793</v>
      </c>
      <c r="G505" s="110" t="s">
        <v>167</v>
      </c>
      <c r="H505" s="111">
        <v>11.8</v>
      </c>
      <c r="I505" s="112"/>
      <c r="J505" s="113">
        <f>ROUND(I505*H505,2)</f>
        <v>0</v>
      </c>
      <c r="K505" s="109" t="s">
        <v>90</v>
      </c>
      <c r="L505" s="11"/>
      <c r="M505" s="114" t="s">
        <v>10</v>
      </c>
      <c r="N505" s="115" t="s">
        <v>27</v>
      </c>
      <c r="O505" s="116"/>
      <c r="P505" s="117">
        <f>O505*H505</f>
        <v>0</v>
      </c>
      <c r="Q505" s="117">
        <v>3.5100000000000001E-3</v>
      </c>
      <c r="R505" s="117">
        <f>Q505*H505</f>
        <v>4.1418000000000003E-2</v>
      </c>
      <c r="S505" s="117">
        <v>0</v>
      </c>
      <c r="T505" s="118">
        <f>S505*H505</f>
        <v>0</v>
      </c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R505" s="119" t="s">
        <v>175</v>
      </c>
      <c r="AT505" s="119" t="s">
        <v>86</v>
      </c>
      <c r="AU505" s="119" t="s">
        <v>2</v>
      </c>
      <c r="AY505" s="2" t="s">
        <v>84</v>
      </c>
      <c r="BE505" s="120">
        <f>IF(N505="základní",J505,0)</f>
        <v>0</v>
      </c>
      <c r="BF505" s="120">
        <f>IF(N505="snížená",J505,0)</f>
        <v>0</v>
      </c>
      <c r="BG505" s="120">
        <f>IF(N505="zákl. přenesená",J505,0)</f>
        <v>0</v>
      </c>
      <c r="BH505" s="120">
        <f>IF(N505="sníž. přenesená",J505,0)</f>
        <v>0</v>
      </c>
      <c r="BI505" s="120">
        <f>IF(N505="nulová",J505,0)</f>
        <v>0</v>
      </c>
      <c r="BJ505" s="2" t="s">
        <v>82</v>
      </c>
      <c r="BK505" s="120">
        <f>ROUND(I505*H505,2)</f>
        <v>0</v>
      </c>
      <c r="BL505" s="2" t="s">
        <v>175</v>
      </c>
      <c r="BM505" s="119" t="s">
        <v>794</v>
      </c>
    </row>
    <row r="506" spans="1:65" s="121" customFormat="1" x14ac:dyDescent="0.2">
      <c r="B506" s="122"/>
      <c r="D506" s="123" t="s">
        <v>93</v>
      </c>
      <c r="E506" s="124" t="s">
        <v>10</v>
      </c>
      <c r="F506" s="125" t="s">
        <v>795</v>
      </c>
      <c r="H506" s="126">
        <v>11.8</v>
      </c>
      <c r="I506" s="127"/>
      <c r="L506" s="122"/>
      <c r="M506" s="128"/>
      <c r="N506" s="129"/>
      <c r="O506" s="129"/>
      <c r="P506" s="129"/>
      <c r="Q506" s="129"/>
      <c r="R506" s="129"/>
      <c r="S506" s="129"/>
      <c r="T506" s="130"/>
      <c r="AT506" s="124" t="s">
        <v>93</v>
      </c>
      <c r="AU506" s="124" t="s">
        <v>2</v>
      </c>
      <c r="AV506" s="121" t="s">
        <v>2</v>
      </c>
      <c r="AW506" s="121" t="s">
        <v>95</v>
      </c>
      <c r="AX506" s="121" t="s">
        <v>82</v>
      </c>
      <c r="AY506" s="124" t="s">
        <v>84</v>
      </c>
    </row>
    <row r="507" spans="1:65" s="14" customFormat="1" ht="32.450000000000003" customHeight="1" x14ac:dyDescent="0.2">
      <c r="A507" s="10"/>
      <c r="B507" s="106"/>
      <c r="C507" s="107" t="s">
        <v>796</v>
      </c>
      <c r="D507" s="107" t="s">
        <v>86</v>
      </c>
      <c r="E507" s="108" t="s">
        <v>797</v>
      </c>
      <c r="F507" s="109" t="s">
        <v>798</v>
      </c>
      <c r="G507" s="110" t="s">
        <v>167</v>
      </c>
      <c r="H507" s="111">
        <v>6.5</v>
      </c>
      <c r="I507" s="112"/>
      <c r="J507" s="113">
        <f>ROUND(I507*H507,2)</f>
        <v>0</v>
      </c>
      <c r="K507" s="109" t="s">
        <v>90</v>
      </c>
      <c r="L507" s="11"/>
      <c r="M507" s="114" t="s">
        <v>10</v>
      </c>
      <c r="N507" s="115" t="s">
        <v>27</v>
      </c>
      <c r="O507" s="116"/>
      <c r="P507" s="117">
        <f>O507*H507</f>
        <v>0</v>
      </c>
      <c r="Q507" s="117">
        <v>1.82E-3</v>
      </c>
      <c r="R507" s="117">
        <f>Q507*H507</f>
        <v>1.183E-2</v>
      </c>
      <c r="S507" s="117">
        <v>0</v>
      </c>
      <c r="T507" s="118">
        <f>S507*H507</f>
        <v>0</v>
      </c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R507" s="119" t="s">
        <v>175</v>
      </c>
      <c r="AT507" s="119" t="s">
        <v>86</v>
      </c>
      <c r="AU507" s="119" t="s">
        <v>2</v>
      </c>
      <c r="AY507" s="2" t="s">
        <v>84</v>
      </c>
      <c r="BE507" s="120">
        <f>IF(N507="základní",J507,0)</f>
        <v>0</v>
      </c>
      <c r="BF507" s="120">
        <f>IF(N507="snížená",J507,0)</f>
        <v>0</v>
      </c>
      <c r="BG507" s="120">
        <f>IF(N507="zákl. přenesená",J507,0)</f>
        <v>0</v>
      </c>
      <c r="BH507" s="120">
        <f>IF(N507="sníž. přenesená",J507,0)</f>
        <v>0</v>
      </c>
      <c r="BI507" s="120">
        <f>IF(N507="nulová",J507,0)</f>
        <v>0</v>
      </c>
      <c r="BJ507" s="2" t="s">
        <v>82</v>
      </c>
      <c r="BK507" s="120">
        <f>ROUND(I507*H507,2)</f>
        <v>0</v>
      </c>
      <c r="BL507" s="2" t="s">
        <v>175</v>
      </c>
      <c r="BM507" s="119" t="s">
        <v>799</v>
      </c>
    </row>
    <row r="508" spans="1:65" s="121" customFormat="1" x14ac:dyDescent="0.2">
      <c r="B508" s="122"/>
      <c r="D508" s="123" t="s">
        <v>93</v>
      </c>
      <c r="E508" s="124" t="s">
        <v>10</v>
      </c>
      <c r="F508" s="125" t="s">
        <v>800</v>
      </c>
      <c r="H508" s="126">
        <v>6.5</v>
      </c>
      <c r="I508" s="127"/>
      <c r="L508" s="122"/>
      <c r="M508" s="128"/>
      <c r="N508" s="129"/>
      <c r="O508" s="129"/>
      <c r="P508" s="129"/>
      <c r="Q508" s="129"/>
      <c r="R508" s="129"/>
      <c r="S508" s="129"/>
      <c r="T508" s="130"/>
      <c r="AT508" s="124" t="s">
        <v>93</v>
      </c>
      <c r="AU508" s="124" t="s">
        <v>2</v>
      </c>
      <c r="AV508" s="121" t="s">
        <v>2</v>
      </c>
      <c r="AW508" s="121" t="s">
        <v>95</v>
      </c>
      <c r="AX508" s="121" t="s">
        <v>82</v>
      </c>
      <c r="AY508" s="124" t="s">
        <v>84</v>
      </c>
    </row>
    <row r="509" spans="1:65" s="14" customFormat="1" ht="43.15" customHeight="1" x14ac:dyDescent="0.2">
      <c r="A509" s="10"/>
      <c r="B509" s="106"/>
      <c r="C509" s="107" t="s">
        <v>801</v>
      </c>
      <c r="D509" s="107" t="s">
        <v>86</v>
      </c>
      <c r="E509" s="108" t="s">
        <v>802</v>
      </c>
      <c r="F509" s="109" t="s">
        <v>803</v>
      </c>
      <c r="G509" s="110" t="s">
        <v>124</v>
      </c>
      <c r="H509" s="111">
        <v>0.27</v>
      </c>
      <c r="I509" s="112"/>
      <c r="J509" s="113">
        <f>ROUND(I509*H509,2)</f>
        <v>0</v>
      </c>
      <c r="K509" s="109" t="s">
        <v>90</v>
      </c>
      <c r="L509" s="11"/>
      <c r="M509" s="114" t="s">
        <v>10</v>
      </c>
      <c r="N509" s="115" t="s">
        <v>27</v>
      </c>
      <c r="O509" s="116"/>
      <c r="P509" s="117">
        <f>O509*H509</f>
        <v>0</v>
      </c>
      <c r="Q509" s="117">
        <v>0</v>
      </c>
      <c r="R509" s="117">
        <f>Q509*H509</f>
        <v>0</v>
      </c>
      <c r="S509" s="117">
        <v>0</v>
      </c>
      <c r="T509" s="118">
        <f>S509*H509</f>
        <v>0</v>
      </c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R509" s="119" t="s">
        <v>175</v>
      </c>
      <c r="AT509" s="119" t="s">
        <v>86</v>
      </c>
      <c r="AU509" s="119" t="s">
        <v>2</v>
      </c>
      <c r="AY509" s="2" t="s">
        <v>84</v>
      </c>
      <c r="BE509" s="120">
        <f>IF(N509="základní",J509,0)</f>
        <v>0</v>
      </c>
      <c r="BF509" s="120">
        <f>IF(N509="snížená",J509,0)</f>
        <v>0</v>
      </c>
      <c r="BG509" s="120">
        <f>IF(N509="zákl. přenesená",J509,0)</f>
        <v>0</v>
      </c>
      <c r="BH509" s="120">
        <f>IF(N509="sníž. přenesená",J509,0)</f>
        <v>0</v>
      </c>
      <c r="BI509" s="120">
        <f>IF(N509="nulová",J509,0)</f>
        <v>0</v>
      </c>
      <c r="BJ509" s="2" t="s">
        <v>82</v>
      </c>
      <c r="BK509" s="120">
        <f>ROUND(I509*H509,2)</f>
        <v>0</v>
      </c>
      <c r="BL509" s="2" t="s">
        <v>175</v>
      </c>
      <c r="BM509" s="119" t="s">
        <v>804</v>
      </c>
    </row>
    <row r="510" spans="1:65" s="92" customFormat="1" ht="22.9" customHeight="1" x14ac:dyDescent="0.2">
      <c r="B510" s="93"/>
      <c r="D510" s="94" t="s">
        <v>80</v>
      </c>
      <c r="E510" s="104" t="s">
        <v>805</v>
      </c>
      <c r="F510" s="104" t="s">
        <v>806</v>
      </c>
      <c r="I510" s="96"/>
      <c r="J510" s="105">
        <f>BK510</f>
        <v>0</v>
      </c>
      <c r="L510" s="93"/>
      <c r="M510" s="98"/>
      <c r="N510" s="99"/>
      <c r="O510" s="99"/>
      <c r="P510" s="100">
        <f>SUM(P511:P519)</f>
        <v>0</v>
      </c>
      <c r="Q510" s="99"/>
      <c r="R510" s="100">
        <f>SUM(R511:R519)</f>
        <v>5.0264999999999995</v>
      </c>
      <c r="S510" s="99"/>
      <c r="T510" s="101">
        <f>SUM(T511:T519)</f>
        <v>0</v>
      </c>
      <c r="AR510" s="94" t="s">
        <v>2</v>
      </c>
      <c r="AT510" s="102" t="s">
        <v>80</v>
      </c>
      <c r="AU510" s="102" t="s">
        <v>82</v>
      </c>
      <c r="AY510" s="94" t="s">
        <v>84</v>
      </c>
      <c r="BK510" s="103">
        <f>SUM(BK511:BK519)</f>
        <v>0</v>
      </c>
    </row>
    <row r="511" spans="1:65" s="14" customFormat="1" ht="32.450000000000003" customHeight="1" x14ac:dyDescent="0.2">
      <c r="A511" s="10"/>
      <c r="B511" s="106"/>
      <c r="C511" s="107" t="s">
        <v>807</v>
      </c>
      <c r="D511" s="107" t="s">
        <v>86</v>
      </c>
      <c r="E511" s="108" t="s">
        <v>808</v>
      </c>
      <c r="F511" s="109" t="s">
        <v>809</v>
      </c>
      <c r="G511" s="110" t="s">
        <v>140</v>
      </c>
      <c r="H511" s="111">
        <v>5</v>
      </c>
      <c r="I511" s="112"/>
      <c r="J511" s="113">
        <f>ROUND(I511*H511,2)</f>
        <v>0</v>
      </c>
      <c r="K511" s="109" t="s">
        <v>10</v>
      </c>
      <c r="L511" s="11"/>
      <c r="M511" s="114" t="s">
        <v>10</v>
      </c>
      <c r="N511" s="115" t="s">
        <v>27</v>
      </c>
      <c r="O511" s="116"/>
      <c r="P511" s="117">
        <f>O511*H511</f>
        <v>0</v>
      </c>
      <c r="Q511" s="117">
        <v>0</v>
      </c>
      <c r="R511" s="117">
        <f>Q511*H511</f>
        <v>0</v>
      </c>
      <c r="S511" s="117">
        <v>0</v>
      </c>
      <c r="T511" s="118">
        <f>S511*H511</f>
        <v>0</v>
      </c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R511" s="119" t="s">
        <v>175</v>
      </c>
      <c r="AT511" s="119" t="s">
        <v>86</v>
      </c>
      <c r="AU511" s="119" t="s">
        <v>2</v>
      </c>
      <c r="AY511" s="2" t="s">
        <v>84</v>
      </c>
      <c r="BE511" s="120">
        <f>IF(N511="základní",J511,0)</f>
        <v>0</v>
      </c>
      <c r="BF511" s="120">
        <f>IF(N511="snížená",J511,0)</f>
        <v>0</v>
      </c>
      <c r="BG511" s="120">
        <f>IF(N511="zákl. přenesená",J511,0)</f>
        <v>0</v>
      </c>
      <c r="BH511" s="120">
        <f>IF(N511="sníž. přenesená",J511,0)</f>
        <v>0</v>
      </c>
      <c r="BI511" s="120">
        <f>IF(N511="nulová",J511,0)</f>
        <v>0</v>
      </c>
      <c r="BJ511" s="2" t="s">
        <v>82</v>
      </c>
      <c r="BK511" s="120">
        <f>ROUND(I511*H511,2)</f>
        <v>0</v>
      </c>
      <c r="BL511" s="2" t="s">
        <v>175</v>
      </c>
      <c r="BM511" s="119" t="s">
        <v>810</v>
      </c>
    </row>
    <row r="512" spans="1:65" s="14" customFormat="1" ht="32.450000000000003" customHeight="1" x14ac:dyDescent="0.2">
      <c r="A512" s="10"/>
      <c r="B512" s="106"/>
      <c r="C512" s="107" t="s">
        <v>811</v>
      </c>
      <c r="D512" s="107" t="s">
        <v>86</v>
      </c>
      <c r="E512" s="108" t="s">
        <v>812</v>
      </c>
      <c r="F512" s="109" t="s">
        <v>813</v>
      </c>
      <c r="G512" s="110" t="s">
        <v>167</v>
      </c>
      <c r="H512" s="111">
        <v>53.85</v>
      </c>
      <c r="I512" s="112"/>
      <c r="J512" s="113">
        <f>ROUND(I512*H512,2)</f>
        <v>0</v>
      </c>
      <c r="K512" s="109" t="s">
        <v>10</v>
      </c>
      <c r="L512" s="11"/>
      <c r="M512" s="114" t="s">
        <v>10</v>
      </c>
      <c r="N512" s="115" t="s">
        <v>27</v>
      </c>
      <c r="O512" s="116"/>
      <c r="P512" s="117">
        <f>O512*H512</f>
        <v>0</v>
      </c>
      <c r="Q512" s="117">
        <v>0.09</v>
      </c>
      <c r="R512" s="117">
        <f>Q512*H512</f>
        <v>4.8464999999999998</v>
      </c>
      <c r="S512" s="117">
        <v>0</v>
      </c>
      <c r="T512" s="118">
        <f>S512*H512</f>
        <v>0</v>
      </c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R512" s="119" t="s">
        <v>175</v>
      </c>
      <c r="AT512" s="119" t="s">
        <v>86</v>
      </c>
      <c r="AU512" s="119" t="s">
        <v>2</v>
      </c>
      <c r="AY512" s="2" t="s">
        <v>84</v>
      </c>
      <c r="BE512" s="120">
        <f>IF(N512="základní",J512,0)</f>
        <v>0</v>
      </c>
      <c r="BF512" s="120">
        <f>IF(N512="snížená",J512,0)</f>
        <v>0</v>
      </c>
      <c r="BG512" s="120">
        <f>IF(N512="zákl. přenesená",J512,0)</f>
        <v>0</v>
      </c>
      <c r="BH512" s="120">
        <f>IF(N512="sníž. přenesená",J512,0)</f>
        <v>0</v>
      </c>
      <c r="BI512" s="120">
        <f>IF(N512="nulová",J512,0)</f>
        <v>0</v>
      </c>
      <c r="BJ512" s="2" t="s">
        <v>82</v>
      </c>
      <c r="BK512" s="120">
        <f>ROUND(I512*H512,2)</f>
        <v>0</v>
      </c>
      <c r="BL512" s="2" t="s">
        <v>175</v>
      </c>
      <c r="BM512" s="119" t="s">
        <v>814</v>
      </c>
    </row>
    <row r="513" spans="1:65" s="14" customFormat="1" ht="43.15" customHeight="1" x14ac:dyDescent="0.2">
      <c r="A513" s="10"/>
      <c r="B513" s="106"/>
      <c r="C513" s="107" t="s">
        <v>815</v>
      </c>
      <c r="D513" s="107" t="s">
        <v>86</v>
      </c>
      <c r="E513" s="108" t="s">
        <v>816</v>
      </c>
      <c r="F513" s="109" t="s">
        <v>817</v>
      </c>
      <c r="G513" s="110" t="s">
        <v>140</v>
      </c>
      <c r="H513" s="111">
        <v>1</v>
      </c>
      <c r="I513" s="112"/>
      <c r="J513" s="113">
        <f>ROUND(I513*H513,2)</f>
        <v>0</v>
      </c>
      <c r="K513" s="109" t="s">
        <v>10</v>
      </c>
      <c r="L513" s="11"/>
      <c r="M513" s="114" t="s">
        <v>10</v>
      </c>
      <c r="N513" s="115" t="s">
        <v>27</v>
      </c>
      <c r="O513" s="116"/>
      <c r="P513" s="117">
        <f>O513*H513</f>
        <v>0</v>
      </c>
      <c r="Q513" s="117">
        <v>0.09</v>
      </c>
      <c r="R513" s="117">
        <f>Q513*H513</f>
        <v>0.09</v>
      </c>
      <c r="S513" s="117">
        <v>0</v>
      </c>
      <c r="T513" s="118">
        <f>S513*H513</f>
        <v>0</v>
      </c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R513" s="119" t="s">
        <v>175</v>
      </c>
      <c r="AT513" s="119" t="s">
        <v>86</v>
      </c>
      <c r="AU513" s="119" t="s">
        <v>2</v>
      </c>
      <c r="AY513" s="2" t="s">
        <v>84</v>
      </c>
      <c r="BE513" s="120">
        <f>IF(N513="základní",J513,0)</f>
        <v>0</v>
      </c>
      <c r="BF513" s="120">
        <f>IF(N513="snížená",J513,0)</f>
        <v>0</v>
      </c>
      <c r="BG513" s="120">
        <f>IF(N513="zákl. přenesená",J513,0)</f>
        <v>0</v>
      </c>
      <c r="BH513" s="120">
        <f>IF(N513="sníž. přenesená",J513,0)</f>
        <v>0</v>
      </c>
      <c r="BI513" s="120">
        <f>IF(N513="nulová",J513,0)</f>
        <v>0</v>
      </c>
      <c r="BJ513" s="2" t="s">
        <v>82</v>
      </c>
      <c r="BK513" s="120">
        <f>ROUND(I513*H513,2)</f>
        <v>0</v>
      </c>
      <c r="BL513" s="2" t="s">
        <v>175</v>
      </c>
      <c r="BM513" s="119" t="s">
        <v>818</v>
      </c>
    </row>
    <row r="514" spans="1:65" s="14" customFormat="1" ht="43.15" customHeight="1" x14ac:dyDescent="0.2">
      <c r="A514" s="10"/>
      <c r="B514" s="106"/>
      <c r="C514" s="107" t="s">
        <v>819</v>
      </c>
      <c r="D514" s="107" t="s">
        <v>86</v>
      </c>
      <c r="E514" s="108" t="s">
        <v>820</v>
      </c>
      <c r="F514" s="109" t="s">
        <v>821</v>
      </c>
      <c r="G514" s="110" t="s">
        <v>140</v>
      </c>
      <c r="H514" s="111">
        <v>1</v>
      </c>
      <c r="I514" s="112"/>
      <c r="J514" s="113">
        <f>ROUND(I514*H514,2)</f>
        <v>0</v>
      </c>
      <c r="K514" s="109" t="s">
        <v>10</v>
      </c>
      <c r="L514" s="11"/>
      <c r="M514" s="114" t="s">
        <v>10</v>
      </c>
      <c r="N514" s="115" t="s">
        <v>27</v>
      </c>
      <c r="O514" s="116"/>
      <c r="P514" s="117">
        <f>O514*H514</f>
        <v>0</v>
      </c>
      <c r="Q514" s="117">
        <v>0.09</v>
      </c>
      <c r="R514" s="117">
        <f>Q514*H514</f>
        <v>0.09</v>
      </c>
      <c r="S514" s="117">
        <v>0</v>
      </c>
      <c r="T514" s="118">
        <f>S514*H514</f>
        <v>0</v>
      </c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R514" s="119" t="s">
        <v>175</v>
      </c>
      <c r="AT514" s="119" t="s">
        <v>86</v>
      </c>
      <c r="AU514" s="119" t="s">
        <v>2</v>
      </c>
      <c r="AY514" s="2" t="s">
        <v>84</v>
      </c>
      <c r="BE514" s="120">
        <f>IF(N514="základní",J514,0)</f>
        <v>0</v>
      </c>
      <c r="BF514" s="120">
        <f>IF(N514="snížená",J514,0)</f>
        <v>0</v>
      </c>
      <c r="BG514" s="120">
        <f>IF(N514="zákl. přenesená",J514,0)</f>
        <v>0</v>
      </c>
      <c r="BH514" s="120">
        <f>IF(N514="sníž. přenesená",J514,0)</f>
        <v>0</v>
      </c>
      <c r="BI514" s="120">
        <f>IF(N514="nulová",J514,0)</f>
        <v>0</v>
      </c>
      <c r="BJ514" s="2" t="s">
        <v>82</v>
      </c>
      <c r="BK514" s="120">
        <f>ROUND(I514*H514,2)</f>
        <v>0</v>
      </c>
      <c r="BL514" s="2" t="s">
        <v>175</v>
      </c>
      <c r="BM514" s="119" t="s">
        <v>822</v>
      </c>
    </row>
    <row r="515" spans="1:65" s="14" customFormat="1" ht="21.6" customHeight="1" x14ac:dyDescent="0.2">
      <c r="A515" s="10"/>
      <c r="B515" s="106"/>
      <c r="C515" s="107" t="s">
        <v>823</v>
      </c>
      <c r="D515" s="107" t="s">
        <v>86</v>
      </c>
      <c r="E515" s="108" t="s">
        <v>824</v>
      </c>
      <c r="F515" s="109" t="s">
        <v>825</v>
      </c>
      <c r="G515" s="110" t="s">
        <v>826</v>
      </c>
      <c r="H515" s="111">
        <v>257.904</v>
      </c>
      <c r="I515" s="112"/>
      <c r="J515" s="113">
        <f>ROUND(I515*H515,2)</f>
        <v>0</v>
      </c>
      <c r="K515" s="109" t="s">
        <v>10</v>
      </c>
      <c r="L515" s="11"/>
      <c r="M515" s="114" t="s">
        <v>10</v>
      </c>
      <c r="N515" s="115" t="s">
        <v>27</v>
      </c>
      <c r="O515" s="116"/>
      <c r="P515" s="117">
        <f>O515*H515</f>
        <v>0</v>
      </c>
      <c r="Q515" s="117">
        <v>0</v>
      </c>
      <c r="R515" s="117">
        <f>Q515*H515</f>
        <v>0</v>
      </c>
      <c r="S515" s="117">
        <v>0</v>
      </c>
      <c r="T515" s="118">
        <f>S515*H515</f>
        <v>0</v>
      </c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R515" s="119" t="s">
        <v>175</v>
      </c>
      <c r="AT515" s="119" t="s">
        <v>86</v>
      </c>
      <c r="AU515" s="119" t="s">
        <v>2</v>
      </c>
      <c r="AY515" s="2" t="s">
        <v>84</v>
      </c>
      <c r="BE515" s="120">
        <f>IF(N515="základní",J515,0)</f>
        <v>0</v>
      </c>
      <c r="BF515" s="120">
        <f>IF(N515="snížená",J515,0)</f>
        <v>0</v>
      </c>
      <c r="BG515" s="120">
        <f>IF(N515="zákl. přenesená",J515,0)</f>
        <v>0</v>
      </c>
      <c r="BH515" s="120">
        <f>IF(N515="sníž. přenesená",J515,0)</f>
        <v>0</v>
      </c>
      <c r="BI515" s="120">
        <f>IF(N515="nulová",J515,0)</f>
        <v>0</v>
      </c>
      <c r="BJ515" s="2" t="s">
        <v>82</v>
      </c>
      <c r="BK515" s="120">
        <f>ROUND(I515*H515,2)</f>
        <v>0</v>
      </c>
      <c r="BL515" s="2" t="s">
        <v>175</v>
      </c>
      <c r="BM515" s="119" t="s">
        <v>827</v>
      </c>
    </row>
    <row r="516" spans="1:65" s="121" customFormat="1" x14ac:dyDescent="0.2">
      <c r="B516" s="122"/>
      <c r="D516" s="123" t="s">
        <v>93</v>
      </c>
      <c r="E516" s="124" t="s">
        <v>10</v>
      </c>
      <c r="F516" s="125" t="s">
        <v>828</v>
      </c>
      <c r="H516" s="126">
        <v>214.92</v>
      </c>
      <c r="I516" s="127"/>
      <c r="L516" s="122"/>
      <c r="M516" s="128"/>
      <c r="N516" s="129"/>
      <c r="O516" s="129"/>
      <c r="P516" s="129"/>
      <c r="Q516" s="129"/>
      <c r="R516" s="129"/>
      <c r="S516" s="129"/>
      <c r="T516" s="130"/>
      <c r="AT516" s="124" t="s">
        <v>93</v>
      </c>
      <c r="AU516" s="124" t="s">
        <v>2</v>
      </c>
      <c r="AV516" s="121" t="s">
        <v>2</v>
      </c>
      <c r="AW516" s="121" t="s">
        <v>95</v>
      </c>
      <c r="AX516" s="121" t="s">
        <v>83</v>
      </c>
      <c r="AY516" s="124" t="s">
        <v>84</v>
      </c>
    </row>
    <row r="517" spans="1:65" s="121" customFormat="1" x14ac:dyDescent="0.2">
      <c r="B517" s="122"/>
      <c r="D517" s="123" t="s">
        <v>93</v>
      </c>
      <c r="E517" s="124" t="s">
        <v>10</v>
      </c>
      <c r="F517" s="125" t="s">
        <v>829</v>
      </c>
      <c r="H517" s="126">
        <v>42.984000000000002</v>
      </c>
      <c r="I517" s="127"/>
      <c r="L517" s="122"/>
      <c r="M517" s="128"/>
      <c r="N517" s="129"/>
      <c r="O517" s="129"/>
      <c r="P517" s="129"/>
      <c r="Q517" s="129"/>
      <c r="R517" s="129"/>
      <c r="S517" s="129"/>
      <c r="T517" s="130"/>
      <c r="AT517" s="124" t="s">
        <v>93</v>
      </c>
      <c r="AU517" s="124" t="s">
        <v>2</v>
      </c>
      <c r="AV517" s="121" t="s">
        <v>2</v>
      </c>
      <c r="AW517" s="121" t="s">
        <v>95</v>
      </c>
      <c r="AX517" s="121" t="s">
        <v>83</v>
      </c>
      <c r="AY517" s="124" t="s">
        <v>84</v>
      </c>
    </row>
    <row r="518" spans="1:65" s="131" customFormat="1" x14ac:dyDescent="0.2">
      <c r="B518" s="132"/>
      <c r="D518" s="123" t="s">
        <v>93</v>
      </c>
      <c r="E518" s="133" t="s">
        <v>10</v>
      </c>
      <c r="F518" s="134" t="s">
        <v>97</v>
      </c>
      <c r="H518" s="135">
        <v>257.904</v>
      </c>
      <c r="I518" s="136"/>
      <c r="L518" s="132"/>
      <c r="M518" s="137"/>
      <c r="N518" s="138"/>
      <c r="O518" s="138"/>
      <c r="P518" s="138"/>
      <c r="Q518" s="138"/>
      <c r="R518" s="138"/>
      <c r="S518" s="138"/>
      <c r="T518" s="139"/>
      <c r="AT518" s="133" t="s">
        <v>93</v>
      </c>
      <c r="AU518" s="133" t="s">
        <v>2</v>
      </c>
      <c r="AV518" s="131" t="s">
        <v>91</v>
      </c>
      <c r="AW518" s="131" t="s">
        <v>95</v>
      </c>
      <c r="AX518" s="131" t="s">
        <v>82</v>
      </c>
      <c r="AY518" s="133" t="s">
        <v>84</v>
      </c>
    </row>
    <row r="519" spans="1:65" s="14" customFormat="1" ht="43.15" customHeight="1" x14ac:dyDescent="0.2">
      <c r="A519" s="10"/>
      <c r="B519" s="106"/>
      <c r="C519" s="107" t="s">
        <v>830</v>
      </c>
      <c r="D519" s="107" t="s">
        <v>86</v>
      </c>
      <c r="E519" s="108" t="s">
        <v>831</v>
      </c>
      <c r="F519" s="109" t="s">
        <v>832</v>
      </c>
      <c r="G519" s="110" t="s">
        <v>124</v>
      </c>
      <c r="H519" s="111">
        <v>5.0270000000000001</v>
      </c>
      <c r="I519" s="112"/>
      <c r="J519" s="113">
        <f>ROUND(I519*H519,2)</f>
        <v>0</v>
      </c>
      <c r="K519" s="109" t="s">
        <v>90</v>
      </c>
      <c r="L519" s="11"/>
      <c r="M519" s="114" t="s">
        <v>10</v>
      </c>
      <c r="N519" s="115" t="s">
        <v>27</v>
      </c>
      <c r="O519" s="116"/>
      <c r="P519" s="117">
        <f>O519*H519</f>
        <v>0</v>
      </c>
      <c r="Q519" s="117">
        <v>0</v>
      </c>
      <c r="R519" s="117">
        <f>Q519*H519</f>
        <v>0</v>
      </c>
      <c r="S519" s="117">
        <v>0</v>
      </c>
      <c r="T519" s="118">
        <f>S519*H519</f>
        <v>0</v>
      </c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R519" s="119" t="s">
        <v>175</v>
      </c>
      <c r="AT519" s="119" t="s">
        <v>86</v>
      </c>
      <c r="AU519" s="119" t="s">
        <v>2</v>
      </c>
      <c r="AY519" s="2" t="s">
        <v>84</v>
      </c>
      <c r="BE519" s="120">
        <f>IF(N519="základní",J519,0)</f>
        <v>0</v>
      </c>
      <c r="BF519" s="120">
        <f>IF(N519="snížená",J519,0)</f>
        <v>0</v>
      </c>
      <c r="BG519" s="120">
        <f>IF(N519="zákl. přenesená",J519,0)</f>
        <v>0</v>
      </c>
      <c r="BH519" s="120">
        <f>IF(N519="sníž. přenesená",J519,0)</f>
        <v>0</v>
      </c>
      <c r="BI519" s="120">
        <f>IF(N519="nulová",J519,0)</f>
        <v>0</v>
      </c>
      <c r="BJ519" s="2" t="s">
        <v>82</v>
      </c>
      <c r="BK519" s="120">
        <f>ROUND(I519*H519,2)</f>
        <v>0</v>
      </c>
      <c r="BL519" s="2" t="s">
        <v>175</v>
      </c>
      <c r="BM519" s="119" t="s">
        <v>833</v>
      </c>
    </row>
    <row r="520" spans="1:65" s="92" customFormat="1" ht="22.9" customHeight="1" x14ac:dyDescent="0.2">
      <c r="B520" s="93"/>
      <c r="D520" s="94" t="s">
        <v>80</v>
      </c>
      <c r="E520" s="104" t="s">
        <v>834</v>
      </c>
      <c r="F520" s="104" t="s">
        <v>835</v>
      </c>
      <c r="I520" s="96"/>
      <c r="J520" s="105">
        <f>BK520</f>
        <v>0</v>
      </c>
      <c r="L520" s="93"/>
      <c r="M520" s="98"/>
      <c r="N520" s="99"/>
      <c r="O520" s="99"/>
      <c r="P520" s="100">
        <f>SUM(P521:P528)</f>
        <v>0</v>
      </c>
      <c r="Q520" s="99"/>
      <c r="R520" s="100">
        <f>SUM(R521:R528)</f>
        <v>2.2110605899999998</v>
      </c>
      <c r="S520" s="99"/>
      <c r="T520" s="101">
        <f>SUM(T521:T528)</f>
        <v>0</v>
      </c>
      <c r="AR520" s="94" t="s">
        <v>2</v>
      </c>
      <c r="AT520" s="102" t="s">
        <v>80</v>
      </c>
      <c r="AU520" s="102" t="s">
        <v>82</v>
      </c>
      <c r="AY520" s="94" t="s">
        <v>84</v>
      </c>
      <c r="BK520" s="103">
        <f>SUM(BK521:BK528)</f>
        <v>0</v>
      </c>
    </row>
    <row r="521" spans="1:65" s="14" customFormat="1" ht="32.450000000000003" customHeight="1" x14ac:dyDescent="0.2">
      <c r="A521" s="10"/>
      <c r="B521" s="106"/>
      <c r="C521" s="107" t="s">
        <v>836</v>
      </c>
      <c r="D521" s="107" t="s">
        <v>86</v>
      </c>
      <c r="E521" s="108" t="s">
        <v>837</v>
      </c>
      <c r="F521" s="109" t="s">
        <v>838</v>
      </c>
      <c r="G521" s="110" t="s">
        <v>167</v>
      </c>
      <c r="H521" s="111">
        <v>60.65</v>
      </c>
      <c r="I521" s="112"/>
      <c r="J521" s="113">
        <f>ROUND(I521*H521,2)</f>
        <v>0</v>
      </c>
      <c r="K521" s="109" t="s">
        <v>90</v>
      </c>
      <c r="L521" s="11"/>
      <c r="M521" s="114" t="s">
        <v>10</v>
      </c>
      <c r="N521" s="115" t="s">
        <v>27</v>
      </c>
      <c r="O521" s="116"/>
      <c r="P521" s="117">
        <f>O521*H521</f>
        <v>0</v>
      </c>
      <c r="Q521" s="117">
        <v>4.2999999999999999E-4</v>
      </c>
      <c r="R521" s="117">
        <f>Q521*H521</f>
        <v>2.6079499999999999E-2</v>
      </c>
      <c r="S521" s="117">
        <v>0</v>
      </c>
      <c r="T521" s="118">
        <f>S521*H521</f>
        <v>0</v>
      </c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R521" s="119" t="s">
        <v>175</v>
      </c>
      <c r="AT521" s="119" t="s">
        <v>86</v>
      </c>
      <c r="AU521" s="119" t="s">
        <v>2</v>
      </c>
      <c r="AY521" s="2" t="s">
        <v>84</v>
      </c>
      <c r="BE521" s="120">
        <f>IF(N521="základní",J521,0)</f>
        <v>0</v>
      </c>
      <c r="BF521" s="120">
        <f>IF(N521="snížená",J521,0)</f>
        <v>0</v>
      </c>
      <c r="BG521" s="120">
        <f>IF(N521="zákl. přenesená",J521,0)</f>
        <v>0</v>
      </c>
      <c r="BH521" s="120">
        <f>IF(N521="sníž. přenesená",J521,0)</f>
        <v>0</v>
      </c>
      <c r="BI521" s="120">
        <f>IF(N521="nulová",J521,0)</f>
        <v>0</v>
      </c>
      <c r="BJ521" s="2" t="s">
        <v>82</v>
      </c>
      <c r="BK521" s="120">
        <f>ROUND(I521*H521,2)</f>
        <v>0</v>
      </c>
      <c r="BL521" s="2" t="s">
        <v>175</v>
      </c>
      <c r="BM521" s="119" t="s">
        <v>839</v>
      </c>
    </row>
    <row r="522" spans="1:65" s="14" customFormat="1" ht="21.6" customHeight="1" x14ac:dyDescent="0.2">
      <c r="A522" s="10"/>
      <c r="B522" s="106"/>
      <c r="C522" s="148" t="s">
        <v>840</v>
      </c>
      <c r="D522" s="148" t="s">
        <v>154</v>
      </c>
      <c r="E522" s="149" t="s">
        <v>841</v>
      </c>
      <c r="F522" s="150" t="s">
        <v>842</v>
      </c>
      <c r="G522" s="151" t="s">
        <v>140</v>
      </c>
      <c r="H522" s="152">
        <v>202.167</v>
      </c>
      <c r="I522" s="153"/>
      <c r="J522" s="154">
        <f>ROUND(I522*H522,2)</f>
        <v>0</v>
      </c>
      <c r="K522" s="150" t="s">
        <v>90</v>
      </c>
      <c r="L522" s="155"/>
      <c r="M522" s="156" t="s">
        <v>10</v>
      </c>
      <c r="N522" s="157" t="s">
        <v>27</v>
      </c>
      <c r="O522" s="116"/>
      <c r="P522" s="117">
        <f>O522*H522</f>
        <v>0</v>
      </c>
      <c r="Q522" s="117">
        <v>4.6999999999999999E-4</v>
      </c>
      <c r="R522" s="117">
        <f>Q522*H522</f>
        <v>9.5018489999999997E-2</v>
      </c>
      <c r="S522" s="117">
        <v>0</v>
      </c>
      <c r="T522" s="118">
        <f>S522*H522</f>
        <v>0</v>
      </c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R522" s="119" t="s">
        <v>267</v>
      </c>
      <c r="AT522" s="119" t="s">
        <v>154</v>
      </c>
      <c r="AU522" s="119" t="s">
        <v>2</v>
      </c>
      <c r="AY522" s="2" t="s">
        <v>84</v>
      </c>
      <c r="BE522" s="120">
        <f>IF(N522="základní",J522,0)</f>
        <v>0</v>
      </c>
      <c r="BF522" s="120">
        <f>IF(N522="snížená",J522,0)</f>
        <v>0</v>
      </c>
      <c r="BG522" s="120">
        <f>IF(N522="zákl. přenesená",J522,0)</f>
        <v>0</v>
      </c>
      <c r="BH522" s="120">
        <f>IF(N522="sníž. přenesená",J522,0)</f>
        <v>0</v>
      </c>
      <c r="BI522" s="120">
        <f>IF(N522="nulová",J522,0)</f>
        <v>0</v>
      </c>
      <c r="BJ522" s="2" t="s">
        <v>82</v>
      </c>
      <c r="BK522" s="120">
        <f>ROUND(I522*H522,2)</f>
        <v>0</v>
      </c>
      <c r="BL522" s="2" t="s">
        <v>175</v>
      </c>
      <c r="BM522" s="119" t="s">
        <v>843</v>
      </c>
    </row>
    <row r="523" spans="1:65" s="121" customFormat="1" x14ac:dyDescent="0.2">
      <c r="B523" s="122"/>
      <c r="D523" s="123" t="s">
        <v>93</v>
      </c>
      <c r="E523" s="124" t="s">
        <v>10</v>
      </c>
      <c r="F523" s="125" t="s">
        <v>844</v>
      </c>
      <c r="H523" s="126">
        <v>202.167</v>
      </c>
      <c r="I523" s="127"/>
      <c r="L523" s="122"/>
      <c r="M523" s="128"/>
      <c r="N523" s="129"/>
      <c r="O523" s="129"/>
      <c r="P523" s="129"/>
      <c r="Q523" s="129"/>
      <c r="R523" s="129"/>
      <c r="S523" s="129"/>
      <c r="T523" s="130"/>
      <c r="AT523" s="124" t="s">
        <v>93</v>
      </c>
      <c r="AU523" s="124" t="s">
        <v>2</v>
      </c>
      <c r="AV523" s="121" t="s">
        <v>2</v>
      </c>
      <c r="AW523" s="121" t="s">
        <v>95</v>
      </c>
      <c r="AX523" s="121" t="s">
        <v>82</v>
      </c>
      <c r="AY523" s="124" t="s">
        <v>84</v>
      </c>
    </row>
    <row r="524" spans="1:65" s="14" customFormat="1" ht="32.450000000000003" customHeight="1" x14ac:dyDescent="0.2">
      <c r="A524" s="10"/>
      <c r="B524" s="106"/>
      <c r="C524" s="107" t="s">
        <v>845</v>
      </c>
      <c r="D524" s="107" t="s">
        <v>86</v>
      </c>
      <c r="E524" s="108" t="s">
        <v>846</v>
      </c>
      <c r="F524" s="109" t="s">
        <v>847</v>
      </c>
      <c r="G524" s="110" t="s">
        <v>150</v>
      </c>
      <c r="H524" s="111">
        <v>81.03</v>
      </c>
      <c r="I524" s="112"/>
      <c r="J524" s="113">
        <f>ROUND(I524*H524,2)</f>
        <v>0</v>
      </c>
      <c r="K524" s="109" t="s">
        <v>90</v>
      </c>
      <c r="L524" s="11"/>
      <c r="M524" s="114" t="s">
        <v>10</v>
      </c>
      <c r="N524" s="115" t="s">
        <v>27</v>
      </c>
      <c r="O524" s="116"/>
      <c r="P524" s="117">
        <f>O524*H524</f>
        <v>0</v>
      </c>
      <c r="Q524" s="117">
        <v>6.3E-3</v>
      </c>
      <c r="R524" s="117">
        <f>Q524*H524</f>
        <v>0.51048899999999997</v>
      </c>
      <c r="S524" s="117">
        <v>0</v>
      </c>
      <c r="T524" s="118">
        <f>S524*H524</f>
        <v>0</v>
      </c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R524" s="119" t="s">
        <v>175</v>
      </c>
      <c r="AT524" s="119" t="s">
        <v>86</v>
      </c>
      <c r="AU524" s="119" t="s">
        <v>2</v>
      </c>
      <c r="AY524" s="2" t="s">
        <v>84</v>
      </c>
      <c r="BE524" s="120">
        <f>IF(N524="základní",J524,0)</f>
        <v>0</v>
      </c>
      <c r="BF524" s="120">
        <f>IF(N524="snížená",J524,0)</f>
        <v>0</v>
      </c>
      <c r="BG524" s="120">
        <f>IF(N524="zákl. přenesená",J524,0)</f>
        <v>0</v>
      </c>
      <c r="BH524" s="120">
        <f>IF(N524="sníž. přenesená",J524,0)</f>
        <v>0</v>
      </c>
      <c r="BI524" s="120">
        <f>IF(N524="nulová",J524,0)</f>
        <v>0</v>
      </c>
      <c r="BJ524" s="2" t="s">
        <v>82</v>
      </c>
      <c r="BK524" s="120">
        <f>ROUND(I524*H524,2)</f>
        <v>0</v>
      </c>
      <c r="BL524" s="2" t="s">
        <v>175</v>
      </c>
      <c r="BM524" s="119" t="s">
        <v>848</v>
      </c>
    </row>
    <row r="525" spans="1:65" s="14" customFormat="1" ht="14.45" customHeight="1" x14ac:dyDescent="0.2">
      <c r="A525" s="10"/>
      <c r="B525" s="106"/>
      <c r="C525" s="148" t="s">
        <v>849</v>
      </c>
      <c r="D525" s="148" t="s">
        <v>154</v>
      </c>
      <c r="E525" s="149" t="s">
        <v>850</v>
      </c>
      <c r="F525" s="150" t="s">
        <v>851</v>
      </c>
      <c r="G525" s="151" t="s">
        <v>150</v>
      </c>
      <c r="H525" s="152">
        <v>89.132999999999996</v>
      </c>
      <c r="I525" s="153"/>
      <c r="J525" s="154">
        <f>ROUND(I525*H525,2)</f>
        <v>0</v>
      </c>
      <c r="K525" s="150" t="s">
        <v>90</v>
      </c>
      <c r="L525" s="155"/>
      <c r="M525" s="156" t="s">
        <v>10</v>
      </c>
      <c r="N525" s="157" t="s">
        <v>27</v>
      </c>
      <c r="O525" s="116"/>
      <c r="P525" s="117">
        <f>O525*H525</f>
        <v>0</v>
      </c>
      <c r="Q525" s="117">
        <v>1.77E-2</v>
      </c>
      <c r="R525" s="117">
        <f>Q525*H525</f>
        <v>1.5776540999999999</v>
      </c>
      <c r="S525" s="117">
        <v>0</v>
      </c>
      <c r="T525" s="118">
        <f>S525*H525</f>
        <v>0</v>
      </c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R525" s="119" t="s">
        <v>267</v>
      </c>
      <c r="AT525" s="119" t="s">
        <v>154</v>
      </c>
      <c r="AU525" s="119" t="s">
        <v>2</v>
      </c>
      <c r="AY525" s="2" t="s">
        <v>84</v>
      </c>
      <c r="BE525" s="120">
        <f>IF(N525="základní",J525,0)</f>
        <v>0</v>
      </c>
      <c r="BF525" s="120">
        <f>IF(N525="snížená",J525,0)</f>
        <v>0</v>
      </c>
      <c r="BG525" s="120">
        <f>IF(N525="zákl. přenesená",J525,0)</f>
        <v>0</v>
      </c>
      <c r="BH525" s="120">
        <f>IF(N525="sníž. přenesená",J525,0)</f>
        <v>0</v>
      </c>
      <c r="BI525" s="120">
        <f>IF(N525="nulová",J525,0)</f>
        <v>0</v>
      </c>
      <c r="BJ525" s="2" t="s">
        <v>82</v>
      </c>
      <c r="BK525" s="120">
        <f>ROUND(I525*H525,2)</f>
        <v>0</v>
      </c>
      <c r="BL525" s="2" t="s">
        <v>175</v>
      </c>
      <c r="BM525" s="119" t="s">
        <v>852</v>
      </c>
    </row>
    <row r="526" spans="1:65" s="121" customFormat="1" x14ac:dyDescent="0.2">
      <c r="B526" s="122"/>
      <c r="D526" s="123" t="s">
        <v>93</v>
      </c>
      <c r="E526" s="124" t="s">
        <v>10</v>
      </c>
      <c r="F526" s="125" t="s">
        <v>853</v>
      </c>
      <c r="H526" s="126">
        <v>89.132999999999996</v>
      </c>
      <c r="I526" s="127"/>
      <c r="L526" s="122"/>
      <c r="M526" s="128"/>
      <c r="N526" s="129"/>
      <c r="O526" s="129"/>
      <c r="P526" s="129"/>
      <c r="Q526" s="129"/>
      <c r="R526" s="129"/>
      <c r="S526" s="129"/>
      <c r="T526" s="130"/>
      <c r="AT526" s="124" t="s">
        <v>93</v>
      </c>
      <c r="AU526" s="124" t="s">
        <v>2</v>
      </c>
      <c r="AV526" s="121" t="s">
        <v>2</v>
      </c>
      <c r="AW526" s="121" t="s">
        <v>95</v>
      </c>
      <c r="AX526" s="121" t="s">
        <v>82</v>
      </c>
      <c r="AY526" s="124" t="s">
        <v>84</v>
      </c>
    </row>
    <row r="527" spans="1:65" s="14" customFormat="1" ht="21.6" customHeight="1" x14ac:dyDescent="0.2">
      <c r="A527" s="10"/>
      <c r="B527" s="106"/>
      <c r="C527" s="107" t="s">
        <v>854</v>
      </c>
      <c r="D527" s="107" t="s">
        <v>86</v>
      </c>
      <c r="E527" s="108" t="s">
        <v>855</v>
      </c>
      <c r="F527" s="109" t="s">
        <v>856</v>
      </c>
      <c r="G527" s="110" t="s">
        <v>167</v>
      </c>
      <c r="H527" s="111">
        <v>60.65</v>
      </c>
      <c r="I527" s="112"/>
      <c r="J527" s="113">
        <f>ROUND(I527*H527,2)</f>
        <v>0</v>
      </c>
      <c r="K527" s="109" t="s">
        <v>90</v>
      </c>
      <c r="L527" s="11"/>
      <c r="M527" s="114" t="s">
        <v>10</v>
      </c>
      <c r="N527" s="115" t="s">
        <v>27</v>
      </c>
      <c r="O527" s="116"/>
      <c r="P527" s="117">
        <f>O527*H527</f>
        <v>0</v>
      </c>
      <c r="Q527" s="117">
        <v>3.0000000000000001E-5</v>
      </c>
      <c r="R527" s="117">
        <f>Q527*H527</f>
        <v>1.8194999999999999E-3</v>
      </c>
      <c r="S527" s="117">
        <v>0</v>
      </c>
      <c r="T527" s="118">
        <f>S527*H527</f>
        <v>0</v>
      </c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R527" s="119" t="s">
        <v>175</v>
      </c>
      <c r="AT527" s="119" t="s">
        <v>86</v>
      </c>
      <c r="AU527" s="119" t="s">
        <v>2</v>
      </c>
      <c r="AY527" s="2" t="s">
        <v>84</v>
      </c>
      <c r="BE527" s="120">
        <f>IF(N527="základní",J527,0)</f>
        <v>0</v>
      </c>
      <c r="BF527" s="120">
        <f>IF(N527="snížená",J527,0)</f>
        <v>0</v>
      </c>
      <c r="BG527" s="120">
        <f>IF(N527="zákl. přenesená",J527,0)</f>
        <v>0</v>
      </c>
      <c r="BH527" s="120">
        <f>IF(N527="sníž. přenesená",J527,0)</f>
        <v>0</v>
      </c>
      <c r="BI527" s="120">
        <f>IF(N527="nulová",J527,0)</f>
        <v>0</v>
      </c>
      <c r="BJ527" s="2" t="s">
        <v>82</v>
      </c>
      <c r="BK527" s="120">
        <f>ROUND(I527*H527,2)</f>
        <v>0</v>
      </c>
      <c r="BL527" s="2" t="s">
        <v>175</v>
      </c>
      <c r="BM527" s="119" t="s">
        <v>857</v>
      </c>
    </row>
    <row r="528" spans="1:65" s="14" customFormat="1" ht="43.15" customHeight="1" x14ac:dyDescent="0.2">
      <c r="A528" s="10"/>
      <c r="B528" s="106"/>
      <c r="C528" s="107" t="s">
        <v>858</v>
      </c>
      <c r="D528" s="107" t="s">
        <v>86</v>
      </c>
      <c r="E528" s="108" t="s">
        <v>859</v>
      </c>
      <c r="F528" s="109" t="s">
        <v>860</v>
      </c>
      <c r="G528" s="110" t="s">
        <v>124</v>
      </c>
      <c r="H528" s="111">
        <v>2.2109999999999999</v>
      </c>
      <c r="I528" s="112"/>
      <c r="J528" s="113">
        <f>ROUND(I528*H528,2)</f>
        <v>0</v>
      </c>
      <c r="K528" s="109" t="s">
        <v>90</v>
      </c>
      <c r="L528" s="11"/>
      <c r="M528" s="114" t="s">
        <v>10</v>
      </c>
      <c r="N528" s="115" t="s">
        <v>27</v>
      </c>
      <c r="O528" s="116"/>
      <c r="P528" s="117">
        <f>O528*H528</f>
        <v>0</v>
      </c>
      <c r="Q528" s="117">
        <v>0</v>
      </c>
      <c r="R528" s="117">
        <f>Q528*H528</f>
        <v>0</v>
      </c>
      <c r="S528" s="117">
        <v>0</v>
      </c>
      <c r="T528" s="118">
        <f>S528*H528</f>
        <v>0</v>
      </c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R528" s="119" t="s">
        <v>175</v>
      </c>
      <c r="AT528" s="119" t="s">
        <v>86</v>
      </c>
      <c r="AU528" s="119" t="s">
        <v>2</v>
      </c>
      <c r="AY528" s="2" t="s">
        <v>84</v>
      </c>
      <c r="BE528" s="120">
        <f>IF(N528="základní",J528,0)</f>
        <v>0</v>
      </c>
      <c r="BF528" s="120">
        <f>IF(N528="snížená",J528,0)</f>
        <v>0</v>
      </c>
      <c r="BG528" s="120">
        <f>IF(N528="zákl. přenesená",J528,0)</f>
        <v>0</v>
      </c>
      <c r="BH528" s="120">
        <f>IF(N528="sníž. přenesená",J528,0)</f>
        <v>0</v>
      </c>
      <c r="BI528" s="120">
        <f>IF(N528="nulová",J528,0)</f>
        <v>0</v>
      </c>
      <c r="BJ528" s="2" t="s">
        <v>82</v>
      </c>
      <c r="BK528" s="120">
        <f>ROUND(I528*H528,2)</f>
        <v>0</v>
      </c>
      <c r="BL528" s="2" t="s">
        <v>175</v>
      </c>
      <c r="BM528" s="119" t="s">
        <v>861</v>
      </c>
    </row>
    <row r="529" spans="1:65" s="92" customFormat="1" ht="22.9" customHeight="1" x14ac:dyDescent="0.2">
      <c r="B529" s="93"/>
      <c r="D529" s="94" t="s">
        <v>80</v>
      </c>
      <c r="E529" s="104" t="s">
        <v>862</v>
      </c>
      <c r="F529" s="104" t="s">
        <v>863</v>
      </c>
      <c r="I529" s="96"/>
      <c r="J529" s="105">
        <f>BK529</f>
        <v>0</v>
      </c>
      <c r="L529" s="93"/>
      <c r="M529" s="98"/>
      <c r="N529" s="99"/>
      <c r="O529" s="99"/>
      <c r="P529" s="100">
        <f>SUM(P530:P533)</f>
        <v>0</v>
      </c>
      <c r="Q529" s="99"/>
      <c r="R529" s="100">
        <f>SUM(R530:R533)</f>
        <v>1.2793000000000001E-2</v>
      </c>
      <c r="S529" s="99"/>
      <c r="T529" s="101">
        <f>SUM(T530:T533)</f>
        <v>0</v>
      </c>
      <c r="AR529" s="94" t="s">
        <v>2</v>
      </c>
      <c r="AT529" s="102" t="s">
        <v>80</v>
      </c>
      <c r="AU529" s="102" t="s">
        <v>82</v>
      </c>
      <c r="AY529" s="94" t="s">
        <v>84</v>
      </c>
      <c r="BK529" s="103">
        <f>SUM(BK530:BK533)</f>
        <v>0</v>
      </c>
    </row>
    <row r="530" spans="1:65" s="14" customFormat="1" ht="43.15" customHeight="1" x14ac:dyDescent="0.2">
      <c r="A530" s="10"/>
      <c r="B530" s="106"/>
      <c r="C530" s="107" t="s">
        <v>864</v>
      </c>
      <c r="D530" s="107" t="s">
        <v>86</v>
      </c>
      <c r="E530" s="108" t="s">
        <v>865</v>
      </c>
      <c r="F530" s="109" t="s">
        <v>866</v>
      </c>
      <c r="G530" s="110" t="s">
        <v>150</v>
      </c>
      <c r="H530" s="111">
        <v>127.93</v>
      </c>
      <c r="I530" s="112"/>
      <c r="J530" s="113">
        <f>ROUND(I530*H530,2)</f>
        <v>0</v>
      </c>
      <c r="K530" s="109" t="s">
        <v>90</v>
      </c>
      <c r="L530" s="11"/>
      <c r="M530" s="114" t="s">
        <v>10</v>
      </c>
      <c r="N530" s="115" t="s">
        <v>27</v>
      </c>
      <c r="O530" s="116"/>
      <c r="P530" s="117">
        <f>O530*H530</f>
        <v>0</v>
      </c>
      <c r="Q530" s="117">
        <v>1E-4</v>
      </c>
      <c r="R530" s="117">
        <f>Q530*H530</f>
        <v>1.2793000000000001E-2</v>
      </c>
      <c r="S530" s="117">
        <v>0</v>
      </c>
      <c r="T530" s="118">
        <f>S530*H530</f>
        <v>0</v>
      </c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R530" s="119" t="s">
        <v>175</v>
      </c>
      <c r="AT530" s="119" t="s">
        <v>86</v>
      </c>
      <c r="AU530" s="119" t="s">
        <v>2</v>
      </c>
      <c r="AY530" s="2" t="s">
        <v>84</v>
      </c>
      <c r="BE530" s="120">
        <f>IF(N530="základní",J530,0)</f>
        <v>0</v>
      </c>
      <c r="BF530" s="120">
        <f>IF(N530="snížená",J530,0)</f>
        <v>0</v>
      </c>
      <c r="BG530" s="120">
        <f>IF(N530="zákl. přenesená",J530,0)</f>
        <v>0</v>
      </c>
      <c r="BH530" s="120">
        <f>IF(N530="sníž. přenesená",J530,0)</f>
        <v>0</v>
      </c>
      <c r="BI530" s="120">
        <f>IF(N530="nulová",J530,0)</f>
        <v>0</v>
      </c>
      <c r="BJ530" s="2" t="s">
        <v>82</v>
      </c>
      <c r="BK530" s="120">
        <f>ROUND(I530*H530,2)</f>
        <v>0</v>
      </c>
      <c r="BL530" s="2" t="s">
        <v>175</v>
      </c>
      <c r="BM530" s="119" t="s">
        <v>867</v>
      </c>
    </row>
    <row r="531" spans="1:65" s="121" customFormat="1" x14ac:dyDescent="0.2">
      <c r="B531" s="122"/>
      <c r="D531" s="123" t="s">
        <v>93</v>
      </c>
      <c r="E531" s="124" t="s">
        <v>10</v>
      </c>
      <c r="F531" s="125" t="s">
        <v>868</v>
      </c>
      <c r="H531" s="126">
        <v>81.03</v>
      </c>
      <c r="I531" s="127"/>
      <c r="L531" s="122"/>
      <c r="M531" s="128"/>
      <c r="N531" s="129"/>
      <c r="O531" s="129"/>
      <c r="P531" s="129"/>
      <c r="Q531" s="129"/>
      <c r="R531" s="129"/>
      <c r="S531" s="129"/>
      <c r="T531" s="130"/>
      <c r="AT531" s="124" t="s">
        <v>93</v>
      </c>
      <c r="AU531" s="124" t="s">
        <v>2</v>
      </c>
      <c r="AV531" s="121" t="s">
        <v>2</v>
      </c>
      <c r="AW531" s="121" t="s">
        <v>95</v>
      </c>
      <c r="AX531" s="121" t="s">
        <v>83</v>
      </c>
      <c r="AY531" s="124" t="s">
        <v>84</v>
      </c>
    </row>
    <row r="532" spans="1:65" s="121" customFormat="1" x14ac:dyDescent="0.2">
      <c r="B532" s="122"/>
      <c r="D532" s="123" t="s">
        <v>93</v>
      </c>
      <c r="E532" s="124" t="s">
        <v>10</v>
      </c>
      <c r="F532" s="125" t="s">
        <v>869</v>
      </c>
      <c r="H532" s="126">
        <v>46.9</v>
      </c>
      <c r="I532" s="127"/>
      <c r="L532" s="122"/>
      <c r="M532" s="128"/>
      <c r="N532" s="129"/>
      <c r="O532" s="129"/>
      <c r="P532" s="129"/>
      <c r="Q532" s="129"/>
      <c r="R532" s="129"/>
      <c r="S532" s="129"/>
      <c r="T532" s="130"/>
      <c r="AT532" s="124" t="s">
        <v>93</v>
      </c>
      <c r="AU532" s="124" t="s">
        <v>2</v>
      </c>
      <c r="AV532" s="121" t="s">
        <v>2</v>
      </c>
      <c r="AW532" s="121" t="s">
        <v>95</v>
      </c>
      <c r="AX532" s="121" t="s">
        <v>83</v>
      </c>
      <c r="AY532" s="124" t="s">
        <v>84</v>
      </c>
    </row>
    <row r="533" spans="1:65" s="131" customFormat="1" x14ac:dyDescent="0.2">
      <c r="B533" s="132"/>
      <c r="D533" s="123" t="s">
        <v>93</v>
      </c>
      <c r="E533" s="133" t="s">
        <v>10</v>
      </c>
      <c r="F533" s="134" t="s">
        <v>97</v>
      </c>
      <c r="H533" s="135">
        <v>127.93</v>
      </c>
      <c r="I533" s="136"/>
      <c r="L533" s="132"/>
      <c r="M533" s="137"/>
      <c r="N533" s="138"/>
      <c r="O533" s="138"/>
      <c r="P533" s="138"/>
      <c r="Q533" s="138"/>
      <c r="R533" s="138"/>
      <c r="S533" s="138"/>
      <c r="T533" s="139"/>
      <c r="AT533" s="133" t="s">
        <v>93</v>
      </c>
      <c r="AU533" s="133" t="s">
        <v>2</v>
      </c>
      <c r="AV533" s="131" t="s">
        <v>91</v>
      </c>
      <c r="AW533" s="131" t="s">
        <v>95</v>
      </c>
      <c r="AX533" s="131" t="s">
        <v>82</v>
      </c>
      <c r="AY533" s="133" t="s">
        <v>84</v>
      </c>
    </row>
    <row r="534" spans="1:65" s="92" customFormat="1" ht="22.9" customHeight="1" x14ac:dyDescent="0.2">
      <c r="B534" s="93"/>
      <c r="D534" s="94" t="s">
        <v>80</v>
      </c>
      <c r="E534" s="104" t="s">
        <v>870</v>
      </c>
      <c r="F534" s="104" t="s">
        <v>871</v>
      </c>
      <c r="I534" s="96"/>
      <c r="J534" s="105">
        <f>BK534</f>
        <v>0</v>
      </c>
      <c r="L534" s="93"/>
      <c r="M534" s="98"/>
      <c r="N534" s="99"/>
      <c r="O534" s="99"/>
      <c r="P534" s="100">
        <f>SUM(P535:P542)</f>
        <v>0</v>
      </c>
      <c r="Q534" s="99"/>
      <c r="R534" s="100">
        <f>SUM(R535:R542)</f>
        <v>0.10113404000000001</v>
      </c>
      <c r="S534" s="99"/>
      <c r="T534" s="101">
        <f>SUM(T535:T542)</f>
        <v>0</v>
      </c>
      <c r="AR534" s="94" t="s">
        <v>2</v>
      </c>
      <c r="AT534" s="102" t="s">
        <v>80</v>
      </c>
      <c r="AU534" s="102" t="s">
        <v>82</v>
      </c>
      <c r="AY534" s="94" t="s">
        <v>84</v>
      </c>
      <c r="BK534" s="103">
        <f>SUM(BK535:BK542)</f>
        <v>0</v>
      </c>
    </row>
    <row r="535" spans="1:65" s="14" customFormat="1" ht="21.6" customHeight="1" x14ac:dyDescent="0.2">
      <c r="A535" s="10"/>
      <c r="B535" s="106"/>
      <c r="C535" s="107" t="s">
        <v>872</v>
      </c>
      <c r="D535" s="107" t="s">
        <v>86</v>
      </c>
      <c r="E535" s="108" t="s">
        <v>873</v>
      </c>
      <c r="F535" s="109" t="s">
        <v>874</v>
      </c>
      <c r="G535" s="110" t="s">
        <v>150</v>
      </c>
      <c r="H535" s="111">
        <v>206.39599999999999</v>
      </c>
      <c r="I535" s="112"/>
      <c r="J535" s="113">
        <f>ROUND(I535*H535,2)</f>
        <v>0</v>
      </c>
      <c r="K535" s="109" t="s">
        <v>90</v>
      </c>
      <c r="L535" s="11"/>
      <c r="M535" s="114" t="s">
        <v>10</v>
      </c>
      <c r="N535" s="115" t="s">
        <v>27</v>
      </c>
      <c r="O535" s="116"/>
      <c r="P535" s="117">
        <f>O535*H535</f>
        <v>0</v>
      </c>
      <c r="Q535" s="117">
        <v>2.0000000000000001E-4</v>
      </c>
      <c r="R535" s="117">
        <f>Q535*H535</f>
        <v>4.1279200000000002E-2</v>
      </c>
      <c r="S535" s="117">
        <v>0</v>
      </c>
      <c r="T535" s="118">
        <f>S535*H535</f>
        <v>0</v>
      </c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R535" s="119" t="s">
        <v>175</v>
      </c>
      <c r="AT535" s="119" t="s">
        <v>86</v>
      </c>
      <c r="AU535" s="119" t="s">
        <v>2</v>
      </c>
      <c r="AY535" s="2" t="s">
        <v>84</v>
      </c>
      <c r="BE535" s="120">
        <f>IF(N535="základní",J535,0)</f>
        <v>0</v>
      </c>
      <c r="BF535" s="120">
        <f>IF(N535="snížená",J535,0)</f>
        <v>0</v>
      </c>
      <c r="BG535" s="120">
        <f>IF(N535="zákl. přenesená",J535,0)</f>
        <v>0</v>
      </c>
      <c r="BH535" s="120">
        <f>IF(N535="sníž. přenesená",J535,0)</f>
        <v>0</v>
      </c>
      <c r="BI535" s="120">
        <f>IF(N535="nulová",J535,0)</f>
        <v>0</v>
      </c>
      <c r="BJ535" s="2" t="s">
        <v>82</v>
      </c>
      <c r="BK535" s="120">
        <f>ROUND(I535*H535,2)</f>
        <v>0</v>
      </c>
      <c r="BL535" s="2" t="s">
        <v>175</v>
      </c>
      <c r="BM535" s="119" t="s">
        <v>875</v>
      </c>
    </row>
    <row r="536" spans="1:65" s="121" customFormat="1" ht="33.75" x14ac:dyDescent="0.2">
      <c r="B536" s="122"/>
      <c r="D536" s="123" t="s">
        <v>93</v>
      </c>
      <c r="E536" s="124" t="s">
        <v>10</v>
      </c>
      <c r="F536" s="125" t="s">
        <v>876</v>
      </c>
      <c r="H536" s="126">
        <v>194.39599999999999</v>
      </c>
      <c r="I536" s="127"/>
      <c r="L536" s="122"/>
      <c r="M536" s="128"/>
      <c r="N536" s="129"/>
      <c r="O536" s="129"/>
      <c r="P536" s="129"/>
      <c r="Q536" s="129"/>
      <c r="R536" s="129"/>
      <c r="S536" s="129"/>
      <c r="T536" s="130"/>
      <c r="AT536" s="124" t="s">
        <v>93</v>
      </c>
      <c r="AU536" s="124" t="s">
        <v>2</v>
      </c>
      <c r="AV536" s="121" t="s">
        <v>2</v>
      </c>
      <c r="AW536" s="121" t="s">
        <v>95</v>
      </c>
      <c r="AX536" s="121" t="s">
        <v>83</v>
      </c>
      <c r="AY536" s="124" t="s">
        <v>84</v>
      </c>
    </row>
    <row r="537" spans="1:65" s="121" customFormat="1" x14ac:dyDescent="0.2">
      <c r="B537" s="122"/>
      <c r="D537" s="123" t="s">
        <v>93</v>
      </c>
      <c r="E537" s="124" t="s">
        <v>10</v>
      </c>
      <c r="F537" s="125" t="s">
        <v>877</v>
      </c>
      <c r="H537" s="126">
        <v>12</v>
      </c>
      <c r="I537" s="127"/>
      <c r="L537" s="122"/>
      <c r="M537" s="128"/>
      <c r="N537" s="129"/>
      <c r="O537" s="129"/>
      <c r="P537" s="129"/>
      <c r="Q537" s="129"/>
      <c r="R537" s="129"/>
      <c r="S537" s="129"/>
      <c r="T537" s="130"/>
      <c r="AT537" s="124" t="s">
        <v>93</v>
      </c>
      <c r="AU537" s="124" t="s">
        <v>2</v>
      </c>
      <c r="AV537" s="121" t="s">
        <v>2</v>
      </c>
      <c r="AW537" s="121" t="s">
        <v>95</v>
      </c>
      <c r="AX537" s="121" t="s">
        <v>83</v>
      </c>
      <c r="AY537" s="124" t="s">
        <v>84</v>
      </c>
    </row>
    <row r="538" spans="1:65" s="131" customFormat="1" x14ac:dyDescent="0.2">
      <c r="B538" s="132"/>
      <c r="D538" s="123" t="s">
        <v>93</v>
      </c>
      <c r="E538" s="133" t="s">
        <v>10</v>
      </c>
      <c r="F538" s="134" t="s">
        <v>97</v>
      </c>
      <c r="H538" s="135">
        <v>206.39599999999999</v>
      </c>
      <c r="I538" s="136"/>
      <c r="L538" s="132"/>
      <c r="M538" s="137"/>
      <c r="N538" s="138"/>
      <c r="O538" s="138"/>
      <c r="P538" s="138"/>
      <c r="Q538" s="138"/>
      <c r="R538" s="138"/>
      <c r="S538" s="138"/>
      <c r="T538" s="139"/>
      <c r="AT538" s="133" t="s">
        <v>93</v>
      </c>
      <c r="AU538" s="133" t="s">
        <v>2</v>
      </c>
      <c r="AV538" s="131" t="s">
        <v>91</v>
      </c>
      <c r="AW538" s="131" t="s">
        <v>95</v>
      </c>
      <c r="AX538" s="131" t="s">
        <v>82</v>
      </c>
      <c r="AY538" s="133" t="s">
        <v>84</v>
      </c>
    </row>
    <row r="539" spans="1:65" s="14" customFormat="1" ht="43.15" customHeight="1" x14ac:dyDescent="0.2">
      <c r="A539" s="10"/>
      <c r="B539" s="106"/>
      <c r="C539" s="107" t="s">
        <v>878</v>
      </c>
      <c r="D539" s="107" t="s">
        <v>86</v>
      </c>
      <c r="E539" s="108" t="s">
        <v>879</v>
      </c>
      <c r="F539" s="109" t="s">
        <v>880</v>
      </c>
      <c r="G539" s="110" t="s">
        <v>150</v>
      </c>
      <c r="H539" s="111">
        <v>206.39599999999999</v>
      </c>
      <c r="I539" s="112"/>
      <c r="J539" s="113">
        <f>ROUND(I539*H539,2)</f>
        <v>0</v>
      </c>
      <c r="K539" s="109" t="s">
        <v>90</v>
      </c>
      <c r="L539" s="11"/>
      <c r="M539" s="114" t="s">
        <v>10</v>
      </c>
      <c r="N539" s="115" t="s">
        <v>27</v>
      </c>
      <c r="O539" s="116"/>
      <c r="P539" s="117">
        <f>O539*H539</f>
        <v>0</v>
      </c>
      <c r="Q539" s="117">
        <v>2.9E-4</v>
      </c>
      <c r="R539" s="117">
        <f>Q539*H539</f>
        <v>5.9854839999999999E-2</v>
      </c>
      <c r="S539" s="117">
        <v>0</v>
      </c>
      <c r="T539" s="118">
        <f>S539*H539</f>
        <v>0</v>
      </c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R539" s="119" t="s">
        <v>175</v>
      </c>
      <c r="AT539" s="119" t="s">
        <v>86</v>
      </c>
      <c r="AU539" s="119" t="s">
        <v>2</v>
      </c>
      <c r="AY539" s="2" t="s">
        <v>84</v>
      </c>
      <c r="BE539" s="120">
        <f>IF(N539="základní",J539,0)</f>
        <v>0</v>
      </c>
      <c r="BF539" s="120">
        <f>IF(N539="snížená",J539,0)</f>
        <v>0</v>
      </c>
      <c r="BG539" s="120">
        <f>IF(N539="zákl. přenesená",J539,0)</f>
        <v>0</v>
      </c>
      <c r="BH539" s="120">
        <f>IF(N539="sníž. přenesená",J539,0)</f>
        <v>0</v>
      </c>
      <c r="BI539" s="120">
        <f>IF(N539="nulová",J539,0)</f>
        <v>0</v>
      </c>
      <c r="BJ539" s="2" t="s">
        <v>82</v>
      </c>
      <c r="BK539" s="120">
        <f>ROUND(I539*H539,2)</f>
        <v>0</v>
      </c>
      <c r="BL539" s="2" t="s">
        <v>175</v>
      </c>
      <c r="BM539" s="119" t="s">
        <v>881</v>
      </c>
    </row>
    <row r="540" spans="1:65" s="121" customFormat="1" ht="33.75" x14ac:dyDescent="0.2">
      <c r="B540" s="122"/>
      <c r="D540" s="123" t="s">
        <v>93</v>
      </c>
      <c r="E540" s="124" t="s">
        <v>10</v>
      </c>
      <c r="F540" s="125" t="s">
        <v>876</v>
      </c>
      <c r="H540" s="126">
        <v>194.39599999999999</v>
      </c>
      <c r="I540" s="127"/>
      <c r="L540" s="122"/>
      <c r="M540" s="128"/>
      <c r="N540" s="129"/>
      <c r="O540" s="129"/>
      <c r="P540" s="129"/>
      <c r="Q540" s="129"/>
      <c r="R540" s="129"/>
      <c r="S540" s="129"/>
      <c r="T540" s="130"/>
      <c r="AT540" s="124" t="s">
        <v>93</v>
      </c>
      <c r="AU540" s="124" t="s">
        <v>2</v>
      </c>
      <c r="AV540" s="121" t="s">
        <v>2</v>
      </c>
      <c r="AW540" s="121" t="s">
        <v>95</v>
      </c>
      <c r="AX540" s="121" t="s">
        <v>83</v>
      </c>
      <c r="AY540" s="124" t="s">
        <v>84</v>
      </c>
    </row>
    <row r="541" spans="1:65" s="121" customFormat="1" x14ac:dyDescent="0.2">
      <c r="B541" s="122"/>
      <c r="D541" s="123" t="s">
        <v>93</v>
      </c>
      <c r="E541" s="124" t="s">
        <v>10</v>
      </c>
      <c r="F541" s="125" t="s">
        <v>877</v>
      </c>
      <c r="H541" s="126">
        <v>12</v>
      </c>
      <c r="I541" s="127"/>
      <c r="L541" s="122"/>
      <c r="M541" s="128"/>
      <c r="N541" s="129"/>
      <c r="O541" s="129"/>
      <c r="P541" s="129"/>
      <c r="Q541" s="129"/>
      <c r="R541" s="129"/>
      <c r="S541" s="129"/>
      <c r="T541" s="130"/>
      <c r="AT541" s="124" t="s">
        <v>93</v>
      </c>
      <c r="AU541" s="124" t="s">
        <v>2</v>
      </c>
      <c r="AV541" s="121" t="s">
        <v>2</v>
      </c>
      <c r="AW541" s="121" t="s">
        <v>95</v>
      </c>
      <c r="AX541" s="121" t="s">
        <v>83</v>
      </c>
      <c r="AY541" s="124" t="s">
        <v>84</v>
      </c>
    </row>
    <row r="542" spans="1:65" s="131" customFormat="1" x14ac:dyDescent="0.2">
      <c r="B542" s="132"/>
      <c r="D542" s="123" t="s">
        <v>93</v>
      </c>
      <c r="E542" s="133" t="s">
        <v>10</v>
      </c>
      <c r="F542" s="134" t="s">
        <v>97</v>
      </c>
      <c r="H542" s="135">
        <v>206.39599999999999</v>
      </c>
      <c r="I542" s="136"/>
      <c r="L542" s="132"/>
      <c r="M542" s="158"/>
      <c r="N542" s="159"/>
      <c r="O542" s="159"/>
      <c r="P542" s="159"/>
      <c r="Q542" s="159"/>
      <c r="R542" s="159"/>
      <c r="S542" s="159"/>
      <c r="T542" s="160"/>
      <c r="AT542" s="133" t="s">
        <v>93</v>
      </c>
      <c r="AU542" s="133" t="s">
        <v>2</v>
      </c>
      <c r="AV542" s="131" t="s">
        <v>91</v>
      </c>
      <c r="AW542" s="131" t="s">
        <v>95</v>
      </c>
      <c r="AX542" s="131" t="s">
        <v>82</v>
      </c>
      <c r="AY542" s="133" t="s">
        <v>84</v>
      </c>
    </row>
    <row r="543" spans="1:65" s="14" customFormat="1" ht="6.95" customHeight="1" x14ac:dyDescent="0.2">
      <c r="A543" s="10"/>
      <c r="B543" s="51"/>
      <c r="C543" s="52"/>
      <c r="D543" s="52"/>
      <c r="E543" s="52"/>
      <c r="F543" s="52"/>
      <c r="G543" s="52"/>
      <c r="H543" s="52"/>
      <c r="I543" s="53"/>
      <c r="J543" s="52"/>
      <c r="K543" s="52"/>
      <c r="L543" s="11"/>
      <c r="M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</row>
  </sheetData>
  <autoFilter ref="C133:K542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101.2 - SO101.2 - hromadn...</vt:lpstr>
      <vt:lpstr>'101.2 - SO101.2 - hromadn...'!Názvy_tisku</vt:lpstr>
      <vt:lpstr>'101.2 - SO101.2 - hromadn...'!Oblast_tisku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cp:lastPrinted>2019-07-30T07:58:15Z</cp:lastPrinted>
  <dcterms:created xsi:type="dcterms:W3CDTF">2019-07-30T05:16:35Z</dcterms:created>
  <dcterms:modified xsi:type="dcterms:W3CDTF">2019-07-30T07:59:02Z</dcterms:modified>
</cp:coreProperties>
</file>